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E:\maternitategl\docs\2025\"/>
    </mc:Choice>
  </mc:AlternateContent>
  <xr:revisionPtr revIDLastSave="0" documentId="8_{F552A053-1913-46C1-9963-307E33F99B98}" xr6:coauthVersionLast="47" xr6:coauthVersionMax="47" xr10:uidLastSave="{00000000-0000-0000-0000-000000000000}"/>
  <bookViews>
    <workbookView xWindow="-120" yWindow="-120" windowWidth="29040" windowHeight="15840" xr2:uid="{00000000-000D-0000-FFFF-FFFF00000000}"/>
  </bookViews>
  <sheets>
    <sheet name="Trim III 25+An 2024" sheetId="1" r:id="rId1"/>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19" i="1" l="1"/>
  <c r="I119" i="1"/>
  <c r="J113" i="1"/>
  <c r="J112" i="1"/>
  <c r="J85" i="1"/>
  <c r="I85" i="1"/>
  <c r="I112" i="1"/>
  <c r="I113" i="1"/>
  <c r="I62" i="1"/>
  <c r="I101" i="1"/>
  <c r="I95" i="1"/>
  <c r="I94" i="1"/>
  <c r="I59" i="1"/>
  <c r="I72" i="1" l="1"/>
  <c r="I71" i="1"/>
  <c r="I70" i="1"/>
  <c r="J64" i="1" l="1"/>
  <c r="I64" i="1"/>
  <c r="J62" i="1"/>
  <c r="J59" i="1"/>
  <c r="I131" i="1"/>
  <c r="H131" i="1"/>
  <c r="J92" i="1" l="1"/>
  <c r="I92" i="1"/>
  <c r="J47" i="1"/>
  <c r="I47" i="1"/>
  <c r="J43" i="1"/>
  <c r="I43" i="1"/>
  <c r="I23" i="1"/>
  <c r="I19" i="1"/>
</calcChain>
</file>

<file path=xl/sharedStrings.xml><?xml version="1.0" encoding="utf-8"?>
<sst xmlns="http://schemas.openxmlformats.org/spreadsheetml/2006/main" count="310" uniqueCount="136">
  <si>
    <t>ANEXA - Datele și informațiile referitoare la activitatea spitalului public</t>
  </si>
  <si>
    <t xml:space="preserve">Nr. crt. </t>
  </si>
  <si>
    <t>Denumirea detelor publicate pe site</t>
  </si>
  <si>
    <t>Definiție</t>
  </si>
  <si>
    <t>Formula de calcul</t>
  </si>
  <si>
    <t>Nivelul de aplicare al formulei</t>
  </si>
  <si>
    <t>Perioda de calcul</t>
  </si>
  <si>
    <t>Termenul de publicare pe site</t>
  </si>
  <si>
    <t>INFORMATII</t>
  </si>
  <si>
    <t>Meniul zilnic, detaliat pe regimuri și mese</t>
  </si>
  <si>
    <t>săptămânal</t>
  </si>
  <si>
    <t>A.</t>
  </si>
  <si>
    <t>DATE DE UTILIZARE A PATURILOR</t>
  </si>
  <si>
    <t xml:space="preserve">Numărul de paturi de spitalizare continuă </t>
  </si>
  <si>
    <t xml:space="preserve">Reprezintă numărul total de paturi pentru spitalizare continuă </t>
  </si>
  <si>
    <t>Numărul total de paturi pentru spitalizare continuă</t>
  </si>
  <si>
    <t>spital și secție / compartiment</t>
  </si>
  <si>
    <t>anual și ori de câte ori se modifică ASF</t>
  </si>
  <si>
    <t>primele 30 zile ale anului în curs pentru anul anterior</t>
  </si>
  <si>
    <t>Sectia</t>
  </si>
  <si>
    <t>TRIM III 2025</t>
  </si>
  <si>
    <t>SPITAL</t>
  </si>
  <si>
    <t>Numărul de paturi de spitalizare de zi</t>
  </si>
  <si>
    <t>Reprezintă numărul total de paturi pentru spitalizare de zi</t>
  </si>
  <si>
    <t xml:space="preserve">Numărul total de paturi pentru spitalizare de zi </t>
  </si>
  <si>
    <t>spital și secții de profil medical / secții de profil chirurgical</t>
  </si>
  <si>
    <t>Rata de utilizare a paturilor / indice de utilizare x 100/perioadă</t>
  </si>
  <si>
    <t>Măsoară utilizarea eficientă a capacității de spitalizare, raportând numărul de zile de spitalizare efectuate la numărul total de zile disponibile</t>
  </si>
  <si>
    <t xml:space="preserve">Rata de utilizare a paturilor (%) =  (Iu x 100)/365 zile                                                   Iu  (indicele de utilizare a paturilor)=(Număr total de pacienți externați x Durata medie de spitalizare) / Număr de paturi                </t>
  </si>
  <si>
    <t>anual</t>
  </si>
  <si>
    <t>AN 2024</t>
  </si>
  <si>
    <t>B.</t>
  </si>
  <si>
    <t>DATE DE UTILIZARE A SERVICIILOR</t>
  </si>
  <si>
    <t>Număr de spitalizări continue</t>
  </si>
  <si>
    <t xml:space="preserve">Reprezintă numărul total de pacienți externați după o spitalizare continuă </t>
  </si>
  <si>
    <t>Număr spitalizări continue = Număr total de pacienți externați cu spitalizare continuă</t>
  </si>
  <si>
    <t xml:space="preserve">trimestrial și cumulat de la începutul anului </t>
  </si>
  <si>
    <t>primele 30 de zile după încheierea unui trimestru</t>
  </si>
  <si>
    <t>TRIM I+II+III 2025</t>
  </si>
  <si>
    <t>Număr de spitalizări de zi</t>
  </si>
  <si>
    <t>Reprezintă numărul total de pacienți externați după o spitalizare de zi</t>
  </si>
  <si>
    <t>Număr spitalizări de zi = Număr total de pacienți externați cu spitalizare de zi</t>
  </si>
  <si>
    <t>spital și secții de spitalizare de zi cu profil medical / secții de spitalizare de zi cu profil chirurgical</t>
  </si>
  <si>
    <t xml:space="preserve">Durata medie de spitalizare </t>
  </si>
  <si>
    <t xml:space="preserve">Măsoară eficiența utilizării resurselor de spitalizare prin raportarea numărului total de zile de spitalizare la numărul total de pacienți externați </t>
  </si>
  <si>
    <t>Durata medie de spitalizare (zile) = Număr total de zile de spitalizare realizate / Număr total de pacienți externați</t>
  </si>
  <si>
    <t>Ponderea spitalizarii de zi din totalul spitalizării</t>
  </si>
  <si>
    <t>Măsoară eficiența utilizării resurselor de spitalizare de zi  la nivelul unui spital prin raportarea la numărul total de spitalizări</t>
  </si>
  <si>
    <t>Ponderea spitalizării de zi = (Numărul de pacienți externați din spitalizare de zi / Numărul total de pacienți externați  (spitalizare continuă și spitalizare de zi)) x 100</t>
  </si>
  <si>
    <t>spital</t>
  </si>
  <si>
    <t>trimestrial și cumulat de la începutul anului</t>
  </si>
  <si>
    <t xml:space="preserve">Rata cazurilor internate ca urmare a prezentărilor drept urgențe medico-chirurgicale </t>
  </si>
  <si>
    <t xml:space="preserve">Măsoară caracterul de urgență al solicitărilor prezentate în structurile de urgență ale unui spital </t>
  </si>
  <si>
    <t>Rata internărilor drept urgențe medico - chirurgicale = (Numărul cazurilor internate / Numărul prezentărilor ca urgențe medico-chirurgicale) x 100</t>
  </si>
  <si>
    <t>Rata cazurilor internate conform planificărilor ca urmare a prezentărilor în ambulatoriul integrat</t>
  </si>
  <si>
    <t xml:space="preserve">Reprezintă numărul total de pacienți internați conform planificărilor efectuate ca urmare a consultațiilor / serviciilor medicale acordate în regim ambulatoriu </t>
  </si>
  <si>
    <t>Rata internărilor planificate = (Numărul cazurilor internate conform planificărilor / numărul total de cazuri internate) x 100</t>
  </si>
  <si>
    <t>Rata cazurilor internate prin transfer dintr-un alt spital</t>
  </si>
  <si>
    <t>Reprezintă numărul total de pacienți internați prin transfer dintr-un alt spital</t>
  </si>
  <si>
    <t>Rata internărilor prin transfer = (Numărul cazurilor internate prin transfer interspitalicesc / Numărul total de cazuri internate) x 100</t>
  </si>
  <si>
    <t>Indice de Complexitate a Cazurilor (ICM)</t>
  </si>
  <si>
    <t>Reprezintă complexitatea medie a cazurilor tratate, determinată prin sistemul DRG (Diagnosis Related Groups)</t>
  </si>
  <si>
    <t>ICM  = Suma valorilor relative DRG pentru toate cazurile tratate / Număr total de spitalizări continue</t>
  </si>
  <si>
    <t>primele 30 zile ale anului</t>
  </si>
  <si>
    <t>Raportul dintre ICM realizat de secție și ICM normat al secției / compartimentului de specialitate</t>
  </si>
  <si>
    <t>Compară indicele de complexitate al cazurilor (ICM) tratate efectiv la nivel de secție / compartiment ICM normat al secției / compartimentului</t>
  </si>
  <si>
    <t>Raport ICM (%) = [(ICM realizat de secție / ICM normat al secției / compartimentului) - 1] x 100</t>
  </si>
  <si>
    <t>secție / compartiment</t>
  </si>
  <si>
    <t>Gradul de operabilitate chirurgical</t>
  </si>
  <si>
    <t>Măsoară proporția pacienților externați care au beneficiat de o intervenție chirurgicală, raportată la totalul pacienților externați din secția de acuți chirurgicale</t>
  </si>
  <si>
    <t>Grad de operabilitate (%) = (Număr cazuri externate cu procedură chirurgicală / Număr total de cazuri externate) x 100</t>
  </si>
  <si>
    <t>spital și secție / compartiment cu profil chirugical</t>
  </si>
  <si>
    <t>Utilizarea blocului operator (UBO)</t>
  </si>
  <si>
    <t xml:space="preserve">Măsoară numărul de ore efective în care au fost desfășurate intervenții chirurgicale într-un bloc operator într-o perioadă de timp </t>
  </si>
  <si>
    <t xml:space="preserve">UBO = Numărul de ore efective de funcționare a unui bloc operator intr-o perioadă de timp </t>
  </si>
  <si>
    <t>secție / compartiment de profil chirurgical</t>
  </si>
  <si>
    <t>Număr de consultații efectuate în ambulatoriul integrat</t>
  </si>
  <si>
    <t>Reprezintă numărul total de consultații medicale efectuate în cabinetele medicale de specialitate din ambulatoriul intergrat</t>
  </si>
  <si>
    <t xml:space="preserve">Număr de consultații medicale efectuate în ambulatoriul de specialitate integrat </t>
  </si>
  <si>
    <t>ambulatoriul integrat al spitalului și pe specialități medicale / chirurgicale / medicină dentară / recuperare</t>
  </si>
  <si>
    <t>Număr de servicii medicale diagnostice și terapeutice efectuate în ambulatoriul integrat</t>
  </si>
  <si>
    <t>Reprezintă numărul total de servicii medicale diagnostice și terapeutice efectuate în cabinetele medicale de specialitate din ambulatoriul integrat</t>
  </si>
  <si>
    <t>Numărul total de servicii medicale diagnostice și terapeutice efectuate în cabinetele medicale de specialitate din ambulatoriul integrat</t>
  </si>
  <si>
    <t>C.</t>
  </si>
  <si>
    <t>DATE DE UTILIZARE A SERVICIILOR DE RADIOLOGIE/IMAGISTICA</t>
  </si>
  <si>
    <t>Numărul de expuneri / echipament medical de radiologie / imagistică</t>
  </si>
  <si>
    <t>Reprezintă gradul de utilizare al fiecărui echipament medical de imagistică / radiologie</t>
  </si>
  <si>
    <t>Număr de pacienți beneficiari de proceduri de radiologie / imagistică /fiecare echipament medical (în cazul în care spitalul are mai multe echipamente medicale de același tip în dotarea mai multor secții, numărul de pacienți care au beneficiat de proceduri de imagistică/radiologie medicală într-o lună se va prezenta detaliat și pentru fiecare secție în parte)</t>
  </si>
  <si>
    <t>echipamente medicale de tipul Rx, CT, RMN, PET-CT, spect-CT, angiograf</t>
  </si>
  <si>
    <r>
      <t>trimestrial și cumulat de la începutul anului</t>
    </r>
    <r>
      <rPr>
        <sz val="12"/>
        <color rgb="FFFF0000"/>
        <rFont val="Times New Roman"/>
        <family val="1"/>
      </rPr>
      <t xml:space="preserve"> </t>
    </r>
  </si>
  <si>
    <t>D.</t>
  </si>
  <si>
    <t>INDICATORI DE CALITATE</t>
  </si>
  <si>
    <t>Rata infecțiilor asociate asistenței medicale (IAAM)</t>
  </si>
  <si>
    <t>Măsorară procentul de pacienți care dezvoltă infecții asociate asistenței medicale în timpul internării</t>
  </si>
  <si>
    <t>Rata IAAM (%) = (Număr total de pacienți cu IAAM / Număr total de pacienți externați) x 100</t>
  </si>
  <si>
    <t>spital și secții / compartiment</t>
  </si>
  <si>
    <t>Indice de concordanţă între diagnosticul la 72 ore de la internare şi diagnosticul la externare (ICD)</t>
  </si>
  <si>
    <t>Măsoară corectitudinea diagnosticelor stabilite la 72 de ore de la internarea unui pacient  și compararea acestora cu diagnosticele finale de la externare</t>
  </si>
  <si>
    <t>ICD = (Număr diagnostice concordante (72 ore de la internare)/ Număr pacienți externați) x 100</t>
  </si>
  <si>
    <t>Procentul de reinternări la 48 ore după externare</t>
  </si>
  <si>
    <t xml:space="preserve">Reprezintă procentul de pacienți externați care sunt reinternați în aceeași secție a unui spital, cu același diagnostic principal, într-un interval de 48 ore de la externarea anterioară </t>
  </si>
  <si>
    <t>Procentul de reinternări la 48 ore (%) = (Număr total de pacienți reinternați în 48 de ore cu același diagnostic / Număr total de pacienți externați) x 100</t>
  </si>
  <si>
    <t>Procentul de pacienți internați și apoi transferați într-un alt spital la 72 de ore de la internare</t>
  </si>
  <si>
    <t>Reprezintă procentul de pacienți internați și apoi transferați într-un alt spital, pentru patologie de același tip, într-un interval de 72 de ore de la internare</t>
  </si>
  <si>
    <t>Procentul pacienților internați și apoi transferați (%) =(Numărul pacienților internați și transferați în alte unități sanitare la 72 de ore de la internare / Numărul pacienților internați) x 100</t>
  </si>
  <si>
    <t>Gradul de satisfacție al pacienților</t>
  </si>
  <si>
    <t>Măsoară percepția pacienților asupra calității serviciilor medicale oferite pe baza chestionarelor de satisfacție completate la externare</t>
  </si>
  <si>
    <t>Gradul de satisfacție (%) = (Număr total de pacienți care au acordat un scor pozitiv / Număr total de pacienți care au completat chestionarul) x 100</t>
  </si>
  <si>
    <t>E.</t>
  </si>
  <si>
    <t>DATE FINANCIARE</t>
  </si>
  <si>
    <t>Venituri  totale ale spitalului</t>
  </si>
  <si>
    <t>conform situațiilor financiare și raportărilor contabile</t>
  </si>
  <si>
    <t>Venituri realizate în baza relației contractuale cu casa de asigurări de sănătate</t>
  </si>
  <si>
    <t>Venituri de la bugetul de stat</t>
  </si>
  <si>
    <t>Venituri pentru derularea proiectelor cu finanțare nerambursabilă</t>
  </si>
  <si>
    <t>Venituri pentru derularea proiectelor cu finanțare rambursabilă</t>
  </si>
  <si>
    <t>Venituri de la autorități ale administrației publice locale</t>
  </si>
  <si>
    <t>Venituri din servicii medicale acordate contra cost</t>
  </si>
  <si>
    <t>Alte venituri (donații, sponsorizări, alte surse legal constituite)</t>
  </si>
  <si>
    <t>Cheltuieli totale</t>
  </si>
  <si>
    <t>Cheltuieli de personal</t>
  </si>
  <si>
    <t>Cheltuieli cu medicamentele</t>
  </si>
  <si>
    <t>Cheltuieli cu materiale sanitare, reactivi și dezinfectanți</t>
  </si>
  <si>
    <t>Alte cheltuieli</t>
  </si>
  <si>
    <t xml:space="preserve">Deficiul bugetar / excedentul bugetar </t>
  </si>
  <si>
    <t>Deficit bugetar al unui spital se înregistrează atunci când cheltuielile depășesc veniturile. Opusul deficitului bugetar este excedentul bugetar.</t>
  </si>
  <si>
    <t xml:space="preserve">Deficit bugetar = Venituri totale ale spitalului - Cheltuieli totale ale spitalului </t>
  </si>
  <si>
    <t>Manager,</t>
  </si>
  <si>
    <t>Spitalul Clinic de Obstetrica Ginecologie ” Buna Vestire” Galati</t>
  </si>
  <si>
    <t>Str.Dr.N.Alexandrescu, Nr.99, Galați</t>
  </si>
  <si>
    <t>Prof.Univ.Dr.Georgescu Costinela</t>
  </si>
  <si>
    <t xml:space="preserve">Deficit = 1.522.042,43 </t>
  </si>
  <si>
    <t>Obstetrica-Ginecologie</t>
  </si>
  <si>
    <t>Neonatologie</t>
  </si>
  <si>
    <t>Compartiment ATI</t>
  </si>
  <si>
    <t xml:space="preserve"> Obstetrica-Ginecologie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</si>
</sst>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sz val="10"/>
      <name val="Arial"/>
      <family val="2"/>
    </font>
    <font>
      <b/>
      <sz val="12"/>
      <color theme="1"/>
      <name val="Times New Roman"/>
      <family val="1"/>
    </font>
    <font>
      <b/>
      <sz val="12"/>
      <name val="Times New Roman"/>
      <family val="1"/>
    </font>
    <font>
      <sz val="11"/>
      <name val="Calibri"/>
      <family val="2"/>
      <scheme val="minor"/>
    </font>
    <font>
      <b/>
      <sz val="14"/>
      <name val="Calibri"/>
      <family val="2"/>
      <scheme val="minor"/>
    </font>
    <font>
      <b/>
      <sz val="14"/>
      <name val="Times New Roman"/>
      <family val="1"/>
    </font>
    <font>
      <b/>
      <sz val="11"/>
      <name val="Calibri"/>
      <family val="2"/>
      <scheme val="minor"/>
    </font>
    <font>
      <sz val="12"/>
      <name val="Times New Roman"/>
      <family val="1"/>
    </font>
    <font>
      <sz val="11"/>
      <color rgb="FF000000"/>
      <name val="Calibri"/>
      <family val="2"/>
      <charset val="1"/>
    </font>
    <font>
      <b/>
      <sz val="11"/>
      <color rgb="FF000000"/>
      <name val="Calibri"/>
      <family val="2"/>
      <charset val="1"/>
    </font>
    <font>
      <i/>
      <sz val="11"/>
      <color theme="1"/>
      <name val="Calibri"/>
      <family val="2"/>
      <scheme val="minor"/>
    </font>
    <font>
      <sz val="12"/>
      <color rgb="FFFF0000"/>
      <name val="Times New Roman"/>
      <family val="1"/>
    </font>
    <font>
      <b/>
      <i/>
      <sz val="12"/>
      <name val="Cambria"/>
      <family val="1"/>
    </font>
    <font>
      <b/>
      <i/>
      <sz val="11"/>
      <color theme="1"/>
      <name val="Calibri"/>
      <family val="2"/>
      <scheme val="minor"/>
    </font>
    <font>
      <sz val="12"/>
      <color theme="1"/>
      <name val="Calibri"/>
      <family val="2"/>
      <scheme val="minor"/>
    </font>
    <font>
      <b/>
      <i/>
      <sz val="12"/>
      <color theme="1"/>
      <name val="Calibri"/>
      <family val="2"/>
      <scheme val="minor"/>
    </font>
    <font>
      <sz val="12"/>
      <color theme="1"/>
      <name val="Times New Roman"/>
      <family val="1"/>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auto="1"/>
      </left>
      <right/>
      <top/>
      <bottom/>
      <diagonal/>
    </border>
  </borders>
  <cellStyleXfs count="2">
    <xf numFmtId="0" fontId="0" fillId="0" borderId="0"/>
    <xf numFmtId="0" fontId="2" fillId="0" borderId="0"/>
  </cellStyleXfs>
  <cellXfs count="72">
    <xf numFmtId="0" fontId="0" fillId="0" borderId="0" xfId="0"/>
    <xf numFmtId="0" fontId="0" fillId="0" borderId="0" xfId="0" applyAlignment="1">
      <alignment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5" xfId="0" applyFont="1" applyBorder="1" applyAlignment="1">
      <alignment horizontal="left" vertical="center" wrapText="1"/>
    </xf>
    <xf numFmtId="0" fontId="4" fillId="0" borderId="1" xfId="0" applyFont="1" applyBorder="1" applyAlignment="1">
      <alignment vertical="center" wrapText="1"/>
    </xf>
    <xf numFmtId="0" fontId="9" fillId="0" borderId="1" xfId="0" applyFont="1"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left" vertical="top"/>
    </xf>
    <xf numFmtId="0" fontId="4" fillId="0" borderId="0" xfId="0" applyFont="1" applyAlignment="1">
      <alignment vertical="center" wrapText="1"/>
    </xf>
    <xf numFmtId="0" fontId="5" fillId="0" borderId="0" xfId="0" applyFont="1" applyAlignment="1">
      <alignment wrapText="1"/>
    </xf>
    <xf numFmtId="0" fontId="9" fillId="0" borderId="0" xfId="0" applyFont="1" applyAlignment="1">
      <alignment horizontal="center" vertical="center" wrapText="1"/>
    </xf>
    <xf numFmtId="0" fontId="0" fillId="0" borderId="0" xfId="0" applyAlignment="1">
      <alignment horizontal="left" vertical="top"/>
    </xf>
    <xf numFmtId="0" fontId="1" fillId="0" borderId="1" xfId="0" applyFont="1" applyBorder="1" applyAlignment="1">
      <alignment horizontal="left" vertical="top"/>
    </xf>
    <xf numFmtId="0" fontId="8" fillId="0" borderId="1" xfId="0" applyFont="1" applyBorder="1" applyAlignment="1">
      <alignment horizontal="left" vertical="top"/>
    </xf>
    <xf numFmtId="0" fontId="0" fillId="0" borderId="5" xfId="0" applyBorder="1" applyAlignment="1">
      <alignment horizontal="left" vertical="top"/>
    </xf>
    <xf numFmtId="0" fontId="12" fillId="0" borderId="5" xfId="0" applyFont="1" applyBorder="1" applyAlignment="1">
      <alignment horizontal="left" vertical="top"/>
    </xf>
    <xf numFmtId="0" fontId="0" fillId="0" borderId="2" xfId="0" applyBorder="1" applyAlignment="1">
      <alignment horizontal="left" vertical="top"/>
    </xf>
    <xf numFmtId="0" fontId="1" fillId="0" borderId="2" xfId="0" applyFont="1" applyBorder="1" applyAlignment="1">
      <alignment horizontal="left" vertical="top"/>
    </xf>
    <xf numFmtId="0" fontId="0" fillId="0" borderId="0" xfId="0" applyAlignment="1">
      <alignment horizontal="center" vertical="center"/>
    </xf>
    <xf numFmtId="0" fontId="1" fillId="0" borderId="1" xfId="0" applyFont="1" applyBorder="1" applyAlignment="1">
      <alignment horizontal="center" vertical="center" wrapText="1"/>
    </xf>
    <xf numFmtId="2" fontId="0" fillId="0" borderId="1" xfId="0" applyNumberFormat="1" applyBorder="1" applyAlignment="1">
      <alignment horizontal="center" vertical="center"/>
    </xf>
    <xf numFmtId="2" fontId="1" fillId="0" borderId="1" xfId="0" applyNumberFormat="1" applyFont="1" applyBorder="1" applyAlignment="1">
      <alignment horizontal="center" vertical="center"/>
    </xf>
    <xf numFmtId="0" fontId="10" fillId="0" borderId="7" xfId="0" applyFont="1" applyBorder="1" applyAlignment="1">
      <alignment horizontal="center" vertical="center"/>
    </xf>
    <xf numFmtId="0" fontId="10" fillId="0" borderId="1" xfId="0" applyFont="1" applyBorder="1" applyAlignment="1">
      <alignment horizontal="center" vertical="center"/>
    </xf>
    <xf numFmtId="1" fontId="1" fillId="0" borderId="1" xfId="0" applyNumberFormat="1" applyFont="1" applyBorder="1" applyAlignment="1">
      <alignment horizontal="center" vertical="center"/>
    </xf>
    <xf numFmtId="0" fontId="11" fillId="0" borderId="1" xfId="0" applyFont="1" applyBorder="1" applyAlignment="1">
      <alignment horizontal="center" vertical="center"/>
    </xf>
    <xf numFmtId="2" fontId="8" fillId="0" borderId="1" xfId="0" applyNumberFormat="1" applyFont="1" applyBorder="1" applyAlignment="1">
      <alignment horizontal="center" vertical="center"/>
    </xf>
    <xf numFmtId="0" fontId="4" fillId="0" borderId="6" xfId="0" applyFont="1" applyBorder="1" applyAlignment="1">
      <alignment horizontal="center" vertical="center" wrapText="1"/>
    </xf>
    <xf numFmtId="0" fontId="0" fillId="0" borderId="0" xfId="0" applyAlignment="1">
      <alignment horizontal="center" vertical="center" wrapText="1"/>
    </xf>
    <xf numFmtId="0" fontId="5" fillId="0" borderId="1" xfId="0" applyFont="1" applyBorder="1" applyAlignment="1">
      <alignment horizontal="center" vertical="center"/>
    </xf>
    <xf numFmtId="4" fontId="5" fillId="0" borderId="1" xfId="0" applyNumberFormat="1" applyFont="1" applyBorder="1" applyAlignment="1">
      <alignment horizontal="center" vertical="center"/>
    </xf>
    <xf numFmtId="4" fontId="5" fillId="0" borderId="0" xfId="0" applyNumberFormat="1"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0" fillId="0" borderId="0" xfId="0" applyAlignment="1">
      <alignment vertical="center"/>
    </xf>
    <xf numFmtId="0" fontId="8" fillId="0" borderId="1" xfId="0" applyFont="1" applyBorder="1" applyAlignment="1">
      <alignment horizontal="center" vertical="center"/>
    </xf>
    <xf numFmtId="0" fontId="4" fillId="0" borderId="1" xfId="0" applyFont="1" applyBorder="1" applyAlignment="1">
      <alignment horizontal="left" vertical="center" wrapText="1"/>
    </xf>
    <xf numFmtId="0" fontId="0" fillId="0" borderId="0" xfId="0" applyAlignment="1">
      <alignment horizontal="left" vertical="top" wrapText="1"/>
    </xf>
    <xf numFmtId="0" fontId="5" fillId="0" borderId="1" xfId="0" applyFont="1" applyBorder="1" applyAlignment="1">
      <alignment vertical="center"/>
    </xf>
    <xf numFmtId="0" fontId="0" fillId="0" borderId="4" xfId="0"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8" fillId="0" borderId="0" xfId="0" applyFont="1" applyAlignment="1">
      <alignment horizontal="center" vertical="center"/>
    </xf>
    <xf numFmtId="0" fontId="5" fillId="0" borderId="0" xfId="0" applyFont="1" applyAlignment="1">
      <alignment vertical="center"/>
    </xf>
    <xf numFmtId="0" fontId="6" fillId="2" borderId="0" xfId="0" applyFont="1" applyFill="1" applyAlignment="1">
      <alignment horizontal="center" vertical="center"/>
    </xf>
    <xf numFmtId="0" fontId="1" fillId="0" borderId="0" xfId="0" applyFont="1" applyAlignment="1">
      <alignment horizontal="center" vertical="center"/>
    </xf>
    <xf numFmtId="4" fontId="0" fillId="0" borderId="6" xfId="0" applyNumberFormat="1" applyBorder="1" applyAlignment="1">
      <alignment horizontal="right" vertical="center"/>
    </xf>
    <xf numFmtId="4" fontId="0" fillId="0" borderId="0" xfId="0" applyNumberFormat="1" applyAlignment="1">
      <alignment horizontal="right" vertical="center"/>
    </xf>
    <xf numFmtId="4" fontId="1" fillId="0" borderId="1" xfId="0" applyNumberFormat="1" applyFont="1" applyBorder="1" applyAlignment="1">
      <alignment horizontal="center" vertical="center"/>
    </xf>
    <xf numFmtId="3" fontId="14" fillId="0" borderId="0" xfId="1" applyNumberFormat="1" applyFont="1" applyAlignment="1">
      <alignment horizontal="left" vertical="center"/>
    </xf>
    <xf numFmtId="0" fontId="15" fillId="0" borderId="0" xfId="0" applyFont="1" applyAlignment="1">
      <alignment horizontal="center" vertical="center" wrapText="1"/>
    </xf>
    <xf numFmtId="0" fontId="15" fillId="0" borderId="0" xfId="0" applyFont="1" applyAlignment="1">
      <alignment horizontal="center" vertical="center"/>
    </xf>
    <xf numFmtId="4" fontId="16" fillId="0" borderId="1" xfId="0" applyNumberFormat="1" applyFont="1" applyBorder="1" applyAlignment="1">
      <alignment horizontal="center" vertical="center"/>
    </xf>
    <xf numFmtId="4" fontId="17" fillId="0" borderId="1" xfId="0" applyNumberFormat="1" applyFont="1" applyBorder="1" applyAlignment="1">
      <alignment horizontal="center" vertical="center"/>
    </xf>
    <xf numFmtId="0" fontId="18" fillId="0" borderId="1" xfId="0" applyFont="1" applyBorder="1" applyAlignment="1">
      <alignment horizontal="center" vertical="center"/>
    </xf>
    <xf numFmtId="3" fontId="14" fillId="0" borderId="9" xfId="1" applyNumberFormat="1" applyFont="1" applyBorder="1" applyAlignment="1">
      <alignment horizontal="left" vertical="center"/>
    </xf>
    <xf numFmtId="3" fontId="14" fillId="0" borderId="0" xfId="1" applyNumberFormat="1" applyFont="1" applyAlignment="1">
      <alignment horizontal="left" vertical="center"/>
    </xf>
    <xf numFmtId="0" fontId="7" fillId="2" borderId="1" xfId="0" applyFont="1" applyFill="1" applyBorder="1" applyAlignment="1">
      <alignment horizontal="left" vertical="center"/>
    </xf>
    <xf numFmtId="0" fontId="7" fillId="2" borderId="1" xfId="0" applyFont="1" applyFill="1" applyBorder="1" applyAlignment="1">
      <alignment horizontal="left" vertical="center" wrapText="1"/>
    </xf>
    <xf numFmtId="0" fontId="9" fillId="0" borderId="7" xfId="0" applyFont="1" applyBorder="1" applyAlignment="1">
      <alignment horizontal="center" vertical="center" wrapText="1"/>
    </xf>
    <xf numFmtId="0" fontId="9" fillId="0" borderId="4" xfId="0" applyFont="1" applyBorder="1" applyAlignment="1">
      <alignment horizontal="center" vertical="center" wrapText="1"/>
    </xf>
    <xf numFmtId="0" fontId="9" fillId="0" borderId="8" xfId="0" applyFont="1" applyBorder="1" applyAlignment="1">
      <alignment horizontal="center" vertical="center" wrapText="1"/>
    </xf>
    <xf numFmtId="0" fontId="1" fillId="0" borderId="0" xfId="0" applyFont="1" applyAlignment="1">
      <alignment horizont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7" fillId="2" borderId="1" xfId="0" applyFont="1" applyFill="1" applyBorder="1" applyAlignment="1">
      <alignment horizontal="left"/>
    </xf>
  </cellXfs>
  <cellStyles count="2">
    <cellStyle name="Normal" xfId="0" builtinId="0"/>
    <cellStyle name="Normal 2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ro.wikipedia.org/w/index.php?title=Excedent_bugetar&amp;action=edit&amp;redlink=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70"/>
  <sheetViews>
    <sheetView tabSelected="1" topLeftCell="A145" workbookViewId="0">
      <selection activeCell="H152" sqref="H152"/>
    </sheetView>
  </sheetViews>
  <sheetFormatPr defaultRowHeight="15" x14ac:dyDescent="0.25"/>
  <cols>
    <col min="1" max="1" width="9.140625" style="39"/>
    <col min="2" max="2" width="29.140625" style="1" customWidth="1"/>
    <col min="3" max="3" width="55.28515625" style="22" bestFit="1" customWidth="1"/>
    <col min="4" max="4" width="17.28515625" style="22" customWidth="1"/>
    <col min="5" max="5" width="9.140625" style="22"/>
    <col min="6" max="6" width="11" style="22" customWidth="1"/>
    <col min="7" max="7" width="13.85546875" style="22" customWidth="1"/>
    <col min="8" max="8" width="35.5703125" style="15" bestFit="1" customWidth="1"/>
    <col min="9" max="9" width="22.85546875" style="22" customWidth="1"/>
    <col min="10" max="10" width="21.5703125" style="22" customWidth="1"/>
  </cols>
  <sheetData>
    <row r="1" spans="1:10" ht="15.75" x14ac:dyDescent="0.25">
      <c r="A1" s="60" t="s">
        <v>128</v>
      </c>
      <c r="B1" s="61"/>
      <c r="C1" s="61"/>
      <c r="D1" s="61"/>
    </row>
    <row r="2" spans="1:10" ht="15.75" x14ac:dyDescent="0.25">
      <c r="A2" s="61" t="s">
        <v>129</v>
      </c>
      <c r="B2" s="61"/>
      <c r="C2" s="61"/>
      <c r="D2" s="61"/>
    </row>
    <row r="3" spans="1:10" ht="15.75" x14ac:dyDescent="0.25">
      <c r="A3" s="54"/>
      <c r="B3" s="54"/>
      <c r="C3" s="54"/>
      <c r="D3" s="54"/>
    </row>
    <row r="4" spans="1:10" x14ac:dyDescent="0.25">
      <c r="A4" s="67" t="s">
        <v>0</v>
      </c>
      <c r="B4" s="67"/>
      <c r="C4" s="67"/>
      <c r="D4" s="67"/>
      <c r="E4" s="67"/>
      <c r="F4" s="67"/>
      <c r="G4" s="67"/>
      <c r="H4" s="67"/>
      <c r="I4" s="67"/>
      <c r="J4" s="67"/>
    </row>
    <row r="5" spans="1:10" x14ac:dyDescent="0.25">
      <c r="C5" s="32"/>
    </row>
    <row r="6" spans="1:10" ht="78.75" x14ac:dyDescent="0.25">
      <c r="A6" s="2" t="s">
        <v>1</v>
      </c>
      <c r="B6" s="3" t="s">
        <v>2</v>
      </c>
      <c r="C6" s="3" t="s">
        <v>3</v>
      </c>
      <c r="D6" s="3" t="s">
        <v>4</v>
      </c>
      <c r="E6" s="3" t="s">
        <v>5</v>
      </c>
      <c r="F6" s="3" t="s">
        <v>6</v>
      </c>
      <c r="G6" s="3" t="s">
        <v>7</v>
      </c>
    </row>
    <row r="7" spans="1:10" ht="15.75" x14ac:dyDescent="0.25">
      <c r="A7" s="43"/>
      <c r="B7" s="68" t="s">
        <v>8</v>
      </c>
      <c r="C7" s="68"/>
      <c r="D7" s="68"/>
      <c r="E7" s="68"/>
      <c r="F7" s="68"/>
      <c r="G7" s="68"/>
    </row>
    <row r="8" spans="1:10" ht="15.75" x14ac:dyDescent="0.25">
      <c r="A8" s="33"/>
      <c r="B8" s="69" t="s">
        <v>9</v>
      </c>
      <c r="C8" s="70"/>
      <c r="D8" s="33"/>
      <c r="E8" s="33"/>
      <c r="F8" s="34"/>
      <c r="G8" s="33" t="s">
        <v>10</v>
      </c>
    </row>
    <row r="9" spans="1:10" ht="15.75" x14ac:dyDescent="0.25">
      <c r="A9" s="44"/>
      <c r="B9" s="4"/>
      <c r="C9" s="31"/>
      <c r="D9" s="31"/>
      <c r="E9" s="31"/>
      <c r="F9" s="35"/>
      <c r="G9" s="36"/>
    </row>
    <row r="10" spans="1:10" s="1" customFormat="1" ht="18.75" x14ac:dyDescent="0.3">
      <c r="A10" s="45" t="s">
        <v>11</v>
      </c>
      <c r="B10" s="71" t="s">
        <v>12</v>
      </c>
      <c r="C10" s="71"/>
      <c r="D10" s="71"/>
      <c r="E10" s="71"/>
      <c r="F10" s="71"/>
      <c r="G10" s="71"/>
      <c r="H10" s="42"/>
      <c r="I10" s="32"/>
      <c r="J10" s="32"/>
    </row>
    <row r="11" spans="1:10" s="22" customFormat="1" ht="62.25" customHeight="1" x14ac:dyDescent="0.25">
      <c r="A11" s="40">
        <v>1</v>
      </c>
      <c r="B11" s="41" t="s">
        <v>13</v>
      </c>
      <c r="C11" s="6" t="s">
        <v>14</v>
      </c>
      <c r="D11" s="6" t="s">
        <v>15</v>
      </c>
      <c r="E11" s="6" t="s">
        <v>16</v>
      </c>
      <c r="F11" s="6" t="s">
        <v>17</v>
      </c>
      <c r="G11" s="6" t="s">
        <v>18</v>
      </c>
      <c r="H11" s="10" t="s">
        <v>19</v>
      </c>
      <c r="I11" s="23" t="s">
        <v>20</v>
      </c>
    </row>
    <row r="12" spans="1:10" ht="15.75" x14ac:dyDescent="0.25">
      <c r="A12" s="40"/>
      <c r="B12" s="5"/>
      <c r="C12" s="6"/>
      <c r="D12" s="6"/>
      <c r="E12" s="6"/>
      <c r="F12" s="6"/>
      <c r="G12" s="6"/>
      <c r="H12" s="11" t="s">
        <v>132</v>
      </c>
      <c r="I12" s="9">
        <v>60</v>
      </c>
    </row>
    <row r="13" spans="1:10" ht="15.75" x14ac:dyDescent="0.25">
      <c r="A13" s="40"/>
      <c r="B13" s="5"/>
      <c r="C13" s="6"/>
      <c r="D13" s="6"/>
      <c r="E13" s="6"/>
      <c r="F13" s="6"/>
      <c r="G13" s="6"/>
      <c r="H13" s="11" t="s">
        <v>133</v>
      </c>
      <c r="I13" s="9">
        <v>35</v>
      </c>
    </row>
    <row r="14" spans="1:10" ht="15.75" x14ac:dyDescent="0.25">
      <c r="A14" s="40"/>
      <c r="B14" s="5"/>
      <c r="C14" s="6"/>
      <c r="D14" s="6"/>
      <c r="E14" s="6"/>
      <c r="F14" s="6"/>
      <c r="G14" s="6"/>
      <c r="H14" s="11" t="s">
        <v>134</v>
      </c>
      <c r="I14" s="9">
        <v>10</v>
      </c>
    </row>
    <row r="15" spans="1:10" ht="15.75" x14ac:dyDescent="0.25">
      <c r="A15" s="40"/>
      <c r="B15" s="5"/>
      <c r="C15" s="6"/>
      <c r="D15" s="6"/>
      <c r="E15" s="6"/>
      <c r="F15" s="6"/>
      <c r="G15" s="6"/>
      <c r="H15" s="11"/>
      <c r="I15" s="9"/>
    </row>
    <row r="16" spans="1:10" ht="15.75" x14ac:dyDescent="0.25">
      <c r="A16" s="40"/>
      <c r="B16" s="5"/>
      <c r="C16" s="6"/>
      <c r="D16" s="6"/>
      <c r="E16" s="6"/>
      <c r="F16" s="6"/>
      <c r="G16" s="6"/>
      <c r="H16" s="11"/>
      <c r="I16" s="9"/>
    </row>
    <row r="17" spans="1:9" ht="15.75" x14ac:dyDescent="0.25">
      <c r="A17" s="40"/>
      <c r="B17" s="5"/>
      <c r="C17" s="6"/>
      <c r="D17" s="6"/>
      <c r="E17" s="6"/>
      <c r="F17" s="6"/>
      <c r="G17" s="6"/>
      <c r="H17" s="11"/>
      <c r="I17" s="9"/>
    </row>
    <row r="18" spans="1:9" ht="15.75" x14ac:dyDescent="0.25">
      <c r="A18" s="40"/>
      <c r="B18" s="5"/>
      <c r="C18" s="6"/>
      <c r="D18" s="6"/>
      <c r="E18" s="6"/>
      <c r="F18" s="6"/>
      <c r="G18" s="6"/>
      <c r="H18" s="11"/>
      <c r="I18" s="9"/>
    </row>
    <row r="19" spans="1:9" ht="15.75" x14ac:dyDescent="0.25">
      <c r="A19" s="40"/>
      <c r="B19" s="5"/>
      <c r="C19" s="6"/>
      <c r="D19" s="6"/>
      <c r="E19" s="6"/>
      <c r="F19" s="6"/>
      <c r="G19" s="6"/>
      <c r="H19" s="16" t="s">
        <v>21</v>
      </c>
      <c r="I19" s="10">
        <f>SUM(I12:I18)</f>
        <v>105</v>
      </c>
    </row>
    <row r="20" spans="1:9" ht="62.25" customHeight="1" x14ac:dyDescent="0.25">
      <c r="A20" s="40">
        <v>2</v>
      </c>
      <c r="B20" s="5" t="s">
        <v>22</v>
      </c>
      <c r="C20" s="6" t="s">
        <v>23</v>
      </c>
      <c r="D20" s="6" t="s">
        <v>24</v>
      </c>
      <c r="E20" s="6" t="s">
        <v>25</v>
      </c>
      <c r="F20" s="6" t="s">
        <v>17</v>
      </c>
      <c r="G20" s="6" t="s">
        <v>18</v>
      </c>
      <c r="H20" s="10" t="s">
        <v>19</v>
      </c>
      <c r="I20" s="23" t="s">
        <v>20</v>
      </c>
    </row>
    <row r="21" spans="1:9" ht="15.75" x14ac:dyDescent="0.25">
      <c r="A21" s="40"/>
      <c r="B21" s="5"/>
      <c r="C21" s="6"/>
      <c r="D21" s="6"/>
      <c r="E21" s="6"/>
      <c r="F21" s="6"/>
      <c r="G21" s="6"/>
      <c r="H21" s="11" t="s">
        <v>135</v>
      </c>
      <c r="I21" s="6">
        <v>10</v>
      </c>
    </row>
    <row r="22" spans="1:9" ht="15.75" x14ac:dyDescent="0.25">
      <c r="A22" s="40"/>
      <c r="B22" s="5"/>
      <c r="C22" s="6"/>
      <c r="D22" s="6"/>
      <c r="E22" s="6"/>
      <c r="F22" s="6"/>
      <c r="G22" s="6"/>
      <c r="H22" s="11"/>
      <c r="I22" s="6"/>
    </row>
    <row r="23" spans="1:9" ht="15.75" x14ac:dyDescent="0.25">
      <c r="A23" s="40"/>
      <c r="B23" s="5"/>
      <c r="C23" s="6"/>
      <c r="D23" s="6"/>
      <c r="E23" s="6"/>
      <c r="F23" s="6"/>
      <c r="G23" s="6"/>
      <c r="H23" s="17" t="s">
        <v>21</v>
      </c>
      <c r="I23" s="3">
        <f>SUM(I21:I22)</f>
        <v>10</v>
      </c>
    </row>
    <row r="24" spans="1:9" ht="62.25" customHeight="1" x14ac:dyDescent="0.25">
      <c r="A24" s="40">
        <v>3</v>
      </c>
      <c r="B24" s="5" t="s">
        <v>26</v>
      </c>
      <c r="C24" s="6" t="s">
        <v>27</v>
      </c>
      <c r="D24" s="6" t="s">
        <v>28</v>
      </c>
      <c r="E24" s="6" t="s">
        <v>16</v>
      </c>
      <c r="F24" s="6" t="s">
        <v>29</v>
      </c>
      <c r="G24" s="6" t="s">
        <v>18</v>
      </c>
      <c r="H24" s="10" t="s">
        <v>19</v>
      </c>
      <c r="I24" s="10" t="s">
        <v>30</v>
      </c>
    </row>
    <row r="25" spans="1:9" ht="15.75" x14ac:dyDescent="0.25">
      <c r="A25" s="40"/>
      <c r="B25" s="5"/>
      <c r="C25" s="6"/>
      <c r="D25" s="6"/>
      <c r="E25" s="6"/>
      <c r="F25" s="6"/>
      <c r="G25" s="6"/>
      <c r="H25" s="11" t="s">
        <v>132</v>
      </c>
      <c r="I25" s="24">
        <v>20.14</v>
      </c>
    </row>
    <row r="26" spans="1:9" ht="15.75" x14ac:dyDescent="0.25">
      <c r="A26" s="40"/>
      <c r="B26" s="5"/>
      <c r="C26" s="6"/>
      <c r="D26" s="6"/>
      <c r="E26" s="6"/>
      <c r="F26" s="6"/>
      <c r="G26" s="6"/>
      <c r="H26" s="11" t="s">
        <v>133</v>
      </c>
      <c r="I26" s="24">
        <v>25.68</v>
      </c>
    </row>
    <row r="27" spans="1:9" ht="15.75" x14ac:dyDescent="0.25">
      <c r="A27" s="40"/>
      <c r="B27" s="5"/>
      <c r="C27" s="6"/>
      <c r="D27" s="6"/>
      <c r="E27" s="6"/>
      <c r="F27" s="6"/>
      <c r="G27" s="6"/>
      <c r="H27" s="11" t="s">
        <v>134</v>
      </c>
      <c r="I27" s="24">
        <v>8.8800000000000008</v>
      </c>
    </row>
    <row r="28" spans="1:9" ht="15.75" x14ac:dyDescent="0.25">
      <c r="A28" s="40"/>
      <c r="B28" s="5"/>
      <c r="C28" s="6"/>
      <c r="D28" s="6"/>
      <c r="E28" s="6"/>
      <c r="F28" s="6"/>
      <c r="G28" s="6"/>
      <c r="H28" s="11"/>
      <c r="I28" s="24"/>
    </row>
    <row r="29" spans="1:9" ht="15.75" x14ac:dyDescent="0.25">
      <c r="A29" s="40"/>
      <c r="B29" s="5"/>
      <c r="C29" s="6"/>
      <c r="D29" s="6"/>
      <c r="E29" s="6"/>
      <c r="F29" s="6"/>
      <c r="G29" s="6"/>
      <c r="H29" s="11"/>
      <c r="I29" s="24"/>
    </row>
    <row r="30" spans="1:9" ht="15.75" x14ac:dyDescent="0.25">
      <c r="A30" s="40"/>
      <c r="B30" s="5"/>
      <c r="C30" s="6"/>
      <c r="D30" s="6"/>
      <c r="E30" s="6"/>
      <c r="F30" s="6"/>
      <c r="G30" s="6"/>
      <c r="H30" s="11"/>
      <c r="I30" s="24"/>
    </row>
    <row r="31" spans="1:9" ht="15.75" x14ac:dyDescent="0.25">
      <c r="A31" s="40"/>
      <c r="B31" s="5"/>
      <c r="C31" s="6"/>
      <c r="D31" s="6"/>
      <c r="E31" s="6"/>
      <c r="F31" s="6"/>
      <c r="G31" s="6"/>
      <c r="H31" s="11"/>
      <c r="I31" s="24"/>
    </row>
    <row r="32" spans="1:9" ht="15.75" x14ac:dyDescent="0.25">
      <c r="A32" s="40"/>
      <c r="B32" s="5"/>
      <c r="C32" s="6"/>
      <c r="D32" s="6"/>
      <c r="E32" s="6"/>
      <c r="F32" s="6"/>
      <c r="G32" s="6"/>
      <c r="H32" s="11"/>
      <c r="I32" s="24"/>
    </row>
    <row r="33" spans="1:10" ht="15.75" x14ac:dyDescent="0.25">
      <c r="A33" s="40"/>
      <c r="B33" s="5"/>
      <c r="C33" s="6"/>
      <c r="D33" s="6"/>
      <c r="E33" s="6"/>
      <c r="F33" s="6"/>
      <c r="G33" s="6"/>
      <c r="H33" s="16" t="s">
        <v>21</v>
      </c>
      <c r="I33" s="25">
        <v>20.95</v>
      </c>
    </row>
    <row r="34" spans="1:10" ht="18.75" x14ac:dyDescent="0.25">
      <c r="A34" s="46" t="s">
        <v>31</v>
      </c>
      <c r="B34" s="62" t="s">
        <v>32</v>
      </c>
      <c r="C34" s="62"/>
      <c r="D34" s="62"/>
      <c r="E34" s="62"/>
      <c r="F34" s="62"/>
      <c r="G34" s="62"/>
    </row>
    <row r="35" spans="1:10" ht="65.25" customHeight="1" x14ac:dyDescent="0.25">
      <c r="A35" s="40">
        <v>1</v>
      </c>
      <c r="B35" s="5" t="s">
        <v>33</v>
      </c>
      <c r="C35" s="6" t="s">
        <v>34</v>
      </c>
      <c r="D35" s="6" t="s">
        <v>35</v>
      </c>
      <c r="E35" s="6" t="s">
        <v>16</v>
      </c>
      <c r="F35" s="6" t="s">
        <v>36</v>
      </c>
      <c r="G35" s="6" t="s">
        <v>37</v>
      </c>
      <c r="H35" s="16" t="s">
        <v>19</v>
      </c>
      <c r="I35" s="23" t="s">
        <v>20</v>
      </c>
      <c r="J35" s="10" t="s">
        <v>38</v>
      </c>
    </row>
    <row r="36" spans="1:10" ht="15.75" x14ac:dyDescent="0.25">
      <c r="A36" s="40"/>
      <c r="B36" s="5"/>
      <c r="C36" s="6"/>
      <c r="D36" s="6"/>
      <c r="E36" s="6"/>
      <c r="F36" s="6"/>
      <c r="G36" s="6"/>
      <c r="H36" s="11" t="s">
        <v>132</v>
      </c>
      <c r="I36" s="7">
        <v>399</v>
      </c>
      <c r="J36" s="26">
        <v>969</v>
      </c>
    </row>
    <row r="37" spans="1:10" ht="15.75" x14ac:dyDescent="0.25">
      <c r="A37" s="40"/>
      <c r="B37" s="5"/>
      <c r="C37" s="6"/>
      <c r="D37" s="6"/>
      <c r="E37" s="6"/>
      <c r="F37" s="6"/>
      <c r="G37" s="6"/>
      <c r="H37" s="11" t="s">
        <v>133</v>
      </c>
      <c r="I37" s="7">
        <v>155</v>
      </c>
      <c r="J37" s="26">
        <v>385</v>
      </c>
    </row>
    <row r="38" spans="1:10" ht="15.75" x14ac:dyDescent="0.25">
      <c r="A38" s="40"/>
      <c r="B38" s="5"/>
      <c r="C38" s="6"/>
      <c r="D38" s="6"/>
      <c r="E38" s="6"/>
      <c r="F38" s="6"/>
      <c r="G38" s="6"/>
      <c r="H38" s="11"/>
      <c r="I38" s="8"/>
      <c r="J38" s="26"/>
    </row>
    <row r="39" spans="1:10" ht="15.75" x14ac:dyDescent="0.25">
      <c r="A39" s="40"/>
      <c r="B39" s="5"/>
      <c r="C39" s="6"/>
      <c r="D39" s="6"/>
      <c r="E39" s="6"/>
      <c r="F39" s="6"/>
      <c r="G39" s="6"/>
      <c r="H39" s="18"/>
      <c r="I39" s="7"/>
      <c r="J39" s="26"/>
    </row>
    <row r="40" spans="1:10" ht="15.75" x14ac:dyDescent="0.25">
      <c r="A40" s="40"/>
      <c r="B40" s="5"/>
      <c r="C40" s="6"/>
      <c r="D40" s="6"/>
      <c r="E40" s="6"/>
      <c r="F40" s="6"/>
      <c r="G40" s="6"/>
      <c r="H40" s="18"/>
      <c r="I40" s="7"/>
      <c r="J40" s="26"/>
    </row>
    <row r="41" spans="1:10" ht="15.75" x14ac:dyDescent="0.25">
      <c r="A41" s="40"/>
      <c r="B41" s="5"/>
      <c r="C41" s="6"/>
      <c r="D41" s="6"/>
      <c r="E41" s="6"/>
      <c r="F41" s="6"/>
      <c r="G41" s="6"/>
      <c r="H41" s="11"/>
      <c r="I41" s="8"/>
      <c r="J41" s="26"/>
    </row>
    <row r="42" spans="1:10" ht="15.75" x14ac:dyDescent="0.25">
      <c r="A42" s="40"/>
      <c r="B42" s="5"/>
      <c r="C42" s="6"/>
      <c r="D42" s="6"/>
      <c r="E42" s="6"/>
      <c r="F42" s="6"/>
      <c r="G42" s="6"/>
      <c r="H42" s="11"/>
      <c r="I42" s="9"/>
      <c r="J42" s="27"/>
    </row>
    <row r="43" spans="1:10" ht="15.75" x14ac:dyDescent="0.25">
      <c r="A43" s="40"/>
      <c r="B43" s="5"/>
      <c r="C43" s="6"/>
      <c r="D43" s="6"/>
      <c r="E43" s="6"/>
      <c r="F43" s="6"/>
      <c r="G43" s="6"/>
      <c r="H43" s="16" t="s">
        <v>21</v>
      </c>
      <c r="I43" s="28">
        <f>SUM(I36:I42)</f>
        <v>554</v>
      </c>
      <c r="J43" s="28">
        <f>SUM(J36:J42)</f>
        <v>1354</v>
      </c>
    </row>
    <row r="44" spans="1:10" ht="62.25" customHeight="1" x14ac:dyDescent="0.25">
      <c r="A44" s="40">
        <v>2</v>
      </c>
      <c r="B44" s="5" t="s">
        <v>39</v>
      </c>
      <c r="C44" s="6" t="s">
        <v>40</v>
      </c>
      <c r="D44" s="6" t="s">
        <v>41</v>
      </c>
      <c r="E44" s="6" t="s">
        <v>42</v>
      </c>
      <c r="F44" s="6" t="s">
        <v>36</v>
      </c>
      <c r="G44" s="6" t="s">
        <v>37</v>
      </c>
      <c r="H44" s="16" t="s">
        <v>19</v>
      </c>
      <c r="I44" s="23" t="s">
        <v>20</v>
      </c>
      <c r="J44" s="10" t="s">
        <v>38</v>
      </c>
    </row>
    <row r="45" spans="1:10" ht="15.75" x14ac:dyDescent="0.25">
      <c r="A45" s="40"/>
      <c r="B45" s="5"/>
      <c r="C45" s="6"/>
      <c r="D45" s="6"/>
      <c r="E45" s="6"/>
      <c r="F45" s="6"/>
      <c r="G45" s="6"/>
      <c r="H45" s="11" t="s">
        <v>132</v>
      </c>
      <c r="I45" s="9">
        <v>388</v>
      </c>
      <c r="J45" s="9">
        <v>1091</v>
      </c>
    </row>
    <row r="46" spans="1:10" ht="15.75" x14ac:dyDescent="0.25">
      <c r="A46" s="40"/>
      <c r="B46" s="5"/>
      <c r="C46" s="6"/>
      <c r="D46" s="6"/>
      <c r="E46" s="6"/>
      <c r="F46" s="6"/>
      <c r="G46" s="6"/>
      <c r="H46" s="11"/>
      <c r="I46" s="9"/>
      <c r="J46" s="9"/>
    </row>
    <row r="47" spans="1:10" ht="15.75" x14ac:dyDescent="0.25">
      <c r="A47" s="40"/>
      <c r="B47" s="5"/>
      <c r="C47" s="6"/>
      <c r="D47" s="6"/>
      <c r="E47" s="6"/>
      <c r="F47" s="6"/>
      <c r="G47" s="6"/>
      <c r="H47" s="16" t="s">
        <v>21</v>
      </c>
      <c r="I47" s="10">
        <f>SUM(I45:I46)</f>
        <v>388</v>
      </c>
      <c r="J47" s="29">
        <f>SUM(J45:J46)</f>
        <v>1091</v>
      </c>
    </row>
    <row r="48" spans="1:10" ht="62.25" customHeight="1" x14ac:dyDescent="0.25">
      <c r="A48" s="40">
        <v>3</v>
      </c>
      <c r="B48" s="5" t="s">
        <v>43</v>
      </c>
      <c r="C48" s="6" t="s">
        <v>44</v>
      </c>
      <c r="D48" s="6" t="s">
        <v>45</v>
      </c>
      <c r="E48" s="6" t="s">
        <v>16</v>
      </c>
      <c r="F48" s="6" t="s">
        <v>29</v>
      </c>
      <c r="G48" s="6" t="s">
        <v>18</v>
      </c>
      <c r="H48" s="16" t="s">
        <v>19</v>
      </c>
      <c r="I48" s="10" t="s">
        <v>30</v>
      </c>
    </row>
    <row r="49" spans="1:10" ht="15.75" x14ac:dyDescent="0.25">
      <c r="A49" s="40"/>
      <c r="B49" s="5"/>
      <c r="C49" s="6"/>
      <c r="D49" s="6"/>
      <c r="E49" s="6"/>
      <c r="F49" s="6"/>
      <c r="G49" s="6"/>
      <c r="H49" s="11" t="s">
        <v>132</v>
      </c>
      <c r="I49" s="24">
        <v>2.4900000000000002</v>
      </c>
    </row>
    <row r="50" spans="1:10" ht="15.75" x14ac:dyDescent="0.25">
      <c r="A50" s="40"/>
      <c r="B50" s="5"/>
      <c r="C50" s="6"/>
      <c r="D50" s="6"/>
      <c r="E50" s="6"/>
      <c r="F50" s="6"/>
      <c r="G50" s="6"/>
      <c r="H50" s="11" t="s">
        <v>133</v>
      </c>
      <c r="I50" s="24">
        <v>2.4700000000000002</v>
      </c>
    </row>
    <row r="51" spans="1:10" ht="15.75" x14ac:dyDescent="0.25">
      <c r="A51" s="40"/>
      <c r="B51" s="5"/>
      <c r="C51" s="6"/>
      <c r="D51" s="6"/>
      <c r="E51" s="6"/>
      <c r="F51" s="6"/>
      <c r="G51" s="6"/>
      <c r="H51" s="11" t="s">
        <v>134</v>
      </c>
      <c r="I51" s="24">
        <v>1.06</v>
      </c>
    </row>
    <row r="52" spans="1:10" ht="15.75" x14ac:dyDescent="0.25">
      <c r="A52" s="40"/>
      <c r="B52" s="5"/>
      <c r="C52" s="6"/>
      <c r="D52" s="6"/>
      <c r="E52" s="6"/>
      <c r="F52" s="6"/>
      <c r="G52" s="6"/>
      <c r="H52" s="19"/>
      <c r="I52" s="24"/>
    </row>
    <row r="53" spans="1:10" ht="15.75" x14ac:dyDescent="0.25">
      <c r="A53" s="40"/>
      <c r="B53" s="5"/>
      <c r="C53" s="6"/>
      <c r="D53" s="6"/>
      <c r="E53" s="6"/>
      <c r="F53" s="6"/>
      <c r="G53" s="6"/>
      <c r="H53" s="16"/>
      <c r="I53" s="24"/>
    </row>
    <row r="54" spans="1:10" ht="15.75" x14ac:dyDescent="0.25">
      <c r="A54" s="40"/>
      <c r="B54" s="5"/>
      <c r="C54" s="6"/>
      <c r="D54" s="6"/>
      <c r="E54" s="6"/>
      <c r="F54" s="6"/>
      <c r="G54" s="6"/>
      <c r="H54" s="18"/>
      <c r="I54" s="24"/>
    </row>
    <row r="55" spans="1:10" ht="15.75" x14ac:dyDescent="0.25">
      <c r="A55" s="40"/>
      <c r="B55" s="5"/>
      <c r="C55" s="6"/>
      <c r="D55" s="6"/>
      <c r="E55" s="6"/>
      <c r="F55" s="6"/>
      <c r="G55" s="6"/>
      <c r="H55" s="18"/>
      <c r="I55" s="24"/>
    </row>
    <row r="56" spans="1:10" ht="15.75" x14ac:dyDescent="0.25">
      <c r="A56" s="40"/>
      <c r="B56" s="5"/>
      <c r="C56" s="6"/>
      <c r="D56" s="6"/>
      <c r="E56" s="6"/>
      <c r="F56" s="6"/>
      <c r="G56" s="6"/>
      <c r="H56" s="20"/>
      <c r="I56" s="24"/>
    </row>
    <row r="57" spans="1:10" ht="15.75" x14ac:dyDescent="0.25">
      <c r="A57" s="40"/>
      <c r="B57" s="5"/>
      <c r="C57" s="6"/>
      <c r="D57" s="6"/>
      <c r="E57" s="6"/>
      <c r="F57" s="6"/>
      <c r="G57" s="6"/>
      <c r="H57" s="16" t="s">
        <v>21</v>
      </c>
      <c r="I57" s="10">
        <v>3.84</v>
      </c>
    </row>
    <row r="58" spans="1:10" ht="62.25" customHeight="1" x14ac:dyDescent="0.25">
      <c r="A58" s="40">
        <v>4</v>
      </c>
      <c r="B58" s="5" t="s">
        <v>46</v>
      </c>
      <c r="C58" s="6" t="s">
        <v>47</v>
      </c>
      <c r="D58" s="6" t="s">
        <v>48</v>
      </c>
      <c r="E58" s="6" t="s">
        <v>49</v>
      </c>
      <c r="F58" s="6" t="s">
        <v>50</v>
      </c>
      <c r="G58" s="6" t="s">
        <v>37</v>
      </c>
      <c r="H58" s="16" t="s">
        <v>19</v>
      </c>
      <c r="I58" s="23" t="s">
        <v>20</v>
      </c>
      <c r="J58" s="10" t="s">
        <v>38</v>
      </c>
    </row>
    <row r="59" spans="1:10" ht="15.75" x14ac:dyDescent="0.25">
      <c r="A59" s="40"/>
      <c r="B59" s="5"/>
      <c r="C59" s="6"/>
      <c r="D59" s="6"/>
      <c r="E59" s="6"/>
      <c r="F59" s="6"/>
      <c r="G59" s="6"/>
      <c r="H59" s="16" t="s">
        <v>21</v>
      </c>
      <c r="I59" s="10">
        <f>388/(388+554) * 100</f>
        <v>41.188959660297243</v>
      </c>
      <c r="J59" s="10">
        <f>1091/(1091+1354)*100</f>
        <v>44.621676891615543</v>
      </c>
    </row>
    <row r="60" spans="1:10" ht="62.25" customHeight="1" x14ac:dyDescent="0.25">
      <c r="A60" s="40">
        <v>5</v>
      </c>
      <c r="B60" s="5" t="s">
        <v>51</v>
      </c>
      <c r="C60" s="6" t="s">
        <v>52</v>
      </c>
      <c r="D60" s="6" t="s">
        <v>53</v>
      </c>
      <c r="E60" s="6" t="s">
        <v>49</v>
      </c>
      <c r="F60" s="6" t="s">
        <v>50</v>
      </c>
      <c r="G60" s="6" t="s">
        <v>37</v>
      </c>
    </row>
    <row r="61" spans="1:10" ht="62.25" customHeight="1" x14ac:dyDescent="0.25">
      <c r="A61" s="40">
        <v>6</v>
      </c>
      <c r="B61" s="5" t="s">
        <v>54</v>
      </c>
      <c r="C61" s="6" t="s">
        <v>55</v>
      </c>
      <c r="D61" s="6" t="s">
        <v>56</v>
      </c>
      <c r="E61" s="6" t="s">
        <v>49</v>
      </c>
      <c r="F61" s="6" t="s">
        <v>50</v>
      </c>
      <c r="G61" s="6" t="s">
        <v>37</v>
      </c>
      <c r="H61" s="16" t="s">
        <v>19</v>
      </c>
      <c r="I61" s="23" t="s">
        <v>20</v>
      </c>
      <c r="J61" s="10" t="s">
        <v>38</v>
      </c>
    </row>
    <row r="62" spans="1:10" ht="15.75" x14ac:dyDescent="0.25">
      <c r="A62" s="40"/>
      <c r="B62" s="5"/>
      <c r="C62" s="6"/>
      <c r="D62" s="6"/>
      <c r="E62" s="6"/>
      <c r="F62" s="6"/>
      <c r="G62" s="6"/>
      <c r="H62" s="16" t="s">
        <v>21</v>
      </c>
      <c r="I62" s="10">
        <f>169/(556+388)*100</f>
        <v>17.902542372881356</v>
      </c>
      <c r="J62" s="10">
        <f>733/(1370+1091)*100</f>
        <v>29.784640390085332</v>
      </c>
    </row>
    <row r="63" spans="1:10" ht="62.25" customHeight="1" x14ac:dyDescent="0.25">
      <c r="A63" s="40">
        <v>7</v>
      </c>
      <c r="B63" s="5" t="s">
        <v>57</v>
      </c>
      <c r="C63" s="6" t="s">
        <v>58</v>
      </c>
      <c r="D63" s="6" t="s">
        <v>59</v>
      </c>
      <c r="E63" s="6" t="s">
        <v>49</v>
      </c>
      <c r="F63" s="6" t="s">
        <v>50</v>
      </c>
      <c r="G63" s="6" t="s">
        <v>37</v>
      </c>
      <c r="H63" s="16" t="s">
        <v>19</v>
      </c>
      <c r="I63" s="23" t="s">
        <v>20</v>
      </c>
      <c r="J63" s="10" t="s">
        <v>38</v>
      </c>
    </row>
    <row r="64" spans="1:10" ht="15.75" x14ac:dyDescent="0.25">
      <c r="A64" s="40"/>
      <c r="B64" s="5"/>
      <c r="C64" s="6"/>
      <c r="D64" s="6"/>
      <c r="E64" s="6"/>
      <c r="F64" s="6"/>
      <c r="G64" s="6"/>
      <c r="H64" s="16" t="s">
        <v>21</v>
      </c>
      <c r="I64" s="10">
        <f>0/(556+388)*100</f>
        <v>0</v>
      </c>
      <c r="J64" s="10">
        <f>0/(1370+1091)*100</f>
        <v>0</v>
      </c>
    </row>
    <row r="65" spans="1:10" ht="62.25" customHeight="1" x14ac:dyDescent="0.25">
      <c r="A65" s="40">
        <v>8</v>
      </c>
      <c r="B65" s="5" t="s">
        <v>60</v>
      </c>
      <c r="C65" s="6" t="s">
        <v>61</v>
      </c>
      <c r="D65" s="6" t="s">
        <v>62</v>
      </c>
      <c r="E65" s="6" t="s">
        <v>16</v>
      </c>
      <c r="F65" s="6" t="s">
        <v>29</v>
      </c>
      <c r="G65" s="6" t="s">
        <v>63</v>
      </c>
      <c r="H65" s="16" t="s">
        <v>19</v>
      </c>
      <c r="I65" s="10" t="s">
        <v>30</v>
      </c>
    </row>
    <row r="66" spans="1:10" ht="15.75" x14ac:dyDescent="0.25">
      <c r="A66" s="40"/>
      <c r="B66" s="5"/>
      <c r="C66" s="6"/>
      <c r="D66" s="6"/>
      <c r="E66" s="6"/>
      <c r="F66" s="6"/>
      <c r="G66" s="6"/>
      <c r="H66" s="11" t="s">
        <v>132</v>
      </c>
      <c r="I66" s="24">
        <v>1.0163</v>
      </c>
    </row>
    <row r="67" spans="1:10" ht="15.75" x14ac:dyDescent="0.25">
      <c r="A67" s="40"/>
      <c r="B67" s="5"/>
      <c r="C67" s="6"/>
      <c r="D67" s="6"/>
      <c r="E67" s="6"/>
      <c r="F67" s="6"/>
      <c r="G67" s="6"/>
      <c r="H67" s="11" t="s">
        <v>133</v>
      </c>
      <c r="I67" s="24">
        <v>1.028</v>
      </c>
    </row>
    <row r="68" spans="1:10" ht="15.75" x14ac:dyDescent="0.25">
      <c r="A68" s="40"/>
      <c r="B68" s="5"/>
      <c r="C68" s="6"/>
      <c r="D68" s="6"/>
      <c r="E68" s="6"/>
      <c r="F68" s="6"/>
      <c r="G68" s="6"/>
      <c r="H68" s="16" t="s">
        <v>21</v>
      </c>
      <c r="I68" s="30">
        <v>1.0195000000000001</v>
      </c>
    </row>
    <row r="69" spans="1:10" ht="62.25" customHeight="1" x14ac:dyDescent="0.25">
      <c r="A69" s="40">
        <v>9</v>
      </c>
      <c r="B69" s="5" t="s">
        <v>64</v>
      </c>
      <c r="C69" s="6" t="s">
        <v>65</v>
      </c>
      <c r="D69" s="6" t="s">
        <v>66</v>
      </c>
      <c r="E69" s="6" t="s">
        <v>67</v>
      </c>
      <c r="F69" s="6" t="s">
        <v>29</v>
      </c>
      <c r="G69" s="6" t="s">
        <v>63</v>
      </c>
      <c r="H69" s="16" t="s">
        <v>19</v>
      </c>
      <c r="I69" s="10" t="s">
        <v>30</v>
      </c>
    </row>
    <row r="70" spans="1:10" ht="15.75" x14ac:dyDescent="0.25">
      <c r="A70" s="40"/>
      <c r="B70" s="5"/>
      <c r="C70" s="6"/>
      <c r="D70" s="6"/>
      <c r="E70" s="6"/>
      <c r="F70" s="6"/>
      <c r="G70" s="6"/>
      <c r="H70" s="11" t="s">
        <v>132</v>
      </c>
      <c r="I70" s="24">
        <f>1.0163/0.965</f>
        <v>1.053160621761658</v>
      </c>
    </row>
    <row r="71" spans="1:10" ht="15.75" x14ac:dyDescent="0.25">
      <c r="A71" s="40"/>
      <c r="B71" s="5"/>
      <c r="C71" s="6"/>
      <c r="D71" s="6"/>
      <c r="E71" s="6"/>
      <c r="F71" s="6"/>
      <c r="G71" s="6"/>
      <c r="H71" s="11" t="s">
        <v>133</v>
      </c>
      <c r="I71" s="24">
        <f>1.028/0.965</f>
        <v>1.0652849740932644</v>
      </c>
    </row>
    <row r="72" spans="1:10" ht="15.75" x14ac:dyDescent="0.25">
      <c r="A72" s="40"/>
      <c r="B72" s="5"/>
      <c r="C72" s="6"/>
      <c r="D72" s="6"/>
      <c r="E72" s="6"/>
      <c r="F72" s="6"/>
      <c r="G72" s="6"/>
      <c r="H72" s="16" t="s">
        <v>21</v>
      </c>
      <c r="I72" s="24">
        <f>1.0195/0.965</f>
        <v>1.0564766839378239</v>
      </c>
    </row>
    <row r="73" spans="1:10" ht="62.25" customHeight="1" x14ac:dyDescent="0.25">
      <c r="A73" s="40">
        <v>10</v>
      </c>
      <c r="B73" s="5" t="s">
        <v>68</v>
      </c>
      <c r="C73" s="6" t="s">
        <v>69</v>
      </c>
      <c r="D73" s="6" t="s">
        <v>70</v>
      </c>
      <c r="E73" s="6" t="s">
        <v>71</v>
      </c>
      <c r="F73" s="6" t="s">
        <v>50</v>
      </c>
      <c r="G73" s="6" t="s">
        <v>37</v>
      </c>
    </row>
    <row r="74" spans="1:10" ht="62.25" customHeight="1" x14ac:dyDescent="0.25">
      <c r="A74" s="40">
        <v>11</v>
      </c>
      <c r="B74" s="5" t="s">
        <v>72</v>
      </c>
      <c r="C74" s="6" t="s">
        <v>73</v>
      </c>
      <c r="D74" s="6" t="s">
        <v>74</v>
      </c>
      <c r="E74" s="6" t="s">
        <v>75</v>
      </c>
      <c r="F74" s="6" t="s">
        <v>50</v>
      </c>
      <c r="G74" s="6" t="s">
        <v>37</v>
      </c>
    </row>
    <row r="75" spans="1:10" ht="62.25" customHeight="1" x14ac:dyDescent="0.25">
      <c r="A75" s="40">
        <v>12</v>
      </c>
      <c r="B75" s="5" t="s">
        <v>76</v>
      </c>
      <c r="C75" s="6" t="s">
        <v>77</v>
      </c>
      <c r="D75" s="6" t="s">
        <v>78</v>
      </c>
      <c r="E75" s="6" t="s">
        <v>79</v>
      </c>
      <c r="F75" s="6" t="s">
        <v>50</v>
      </c>
      <c r="G75" s="6" t="s">
        <v>37</v>
      </c>
      <c r="H75" s="16" t="s">
        <v>19</v>
      </c>
      <c r="I75" s="23" t="s">
        <v>20</v>
      </c>
      <c r="J75" s="10" t="s">
        <v>38</v>
      </c>
    </row>
    <row r="76" spans="1:10" ht="15.75" x14ac:dyDescent="0.25">
      <c r="A76" s="40"/>
      <c r="B76" s="5"/>
      <c r="C76" s="6"/>
      <c r="D76" s="6"/>
      <c r="E76" s="6"/>
      <c r="F76" s="6"/>
      <c r="G76" s="6"/>
      <c r="H76" s="16" t="s">
        <v>21</v>
      </c>
      <c r="I76" s="10">
        <v>1442</v>
      </c>
      <c r="J76" s="10">
        <v>3493</v>
      </c>
    </row>
    <row r="77" spans="1:10" ht="62.25" customHeight="1" x14ac:dyDescent="0.25">
      <c r="A77" s="40">
        <v>13</v>
      </c>
      <c r="B77" s="5" t="s">
        <v>80</v>
      </c>
      <c r="C77" s="6" t="s">
        <v>81</v>
      </c>
      <c r="D77" s="6" t="s">
        <v>82</v>
      </c>
      <c r="E77" s="6" t="s">
        <v>79</v>
      </c>
      <c r="F77" s="6" t="s">
        <v>50</v>
      </c>
      <c r="G77" s="6" t="s">
        <v>37</v>
      </c>
      <c r="H77" s="16" t="s">
        <v>19</v>
      </c>
      <c r="I77" s="23" t="s">
        <v>20</v>
      </c>
      <c r="J77" s="10" t="s">
        <v>38</v>
      </c>
    </row>
    <row r="78" spans="1:10" ht="15.75" x14ac:dyDescent="0.25">
      <c r="A78" s="47"/>
      <c r="B78" s="12"/>
      <c r="C78" s="14"/>
      <c r="D78" s="14"/>
      <c r="E78" s="14"/>
      <c r="F78" s="14"/>
      <c r="G78" s="14"/>
      <c r="H78" s="16" t="s">
        <v>21</v>
      </c>
      <c r="I78" s="10">
        <v>417</v>
      </c>
      <c r="J78" s="10">
        <v>442</v>
      </c>
    </row>
    <row r="79" spans="1:10" ht="15.75" x14ac:dyDescent="0.25">
      <c r="A79" s="36"/>
      <c r="B79" s="12"/>
      <c r="C79" s="14"/>
      <c r="D79" s="14"/>
      <c r="E79" s="14"/>
      <c r="F79" s="14"/>
      <c r="G79" s="14"/>
    </row>
    <row r="80" spans="1:10" ht="18.75" x14ac:dyDescent="0.25">
      <c r="A80" s="46" t="s">
        <v>83</v>
      </c>
      <c r="B80" s="63" t="s">
        <v>84</v>
      </c>
      <c r="C80" s="63"/>
      <c r="D80" s="63"/>
      <c r="E80" s="63"/>
      <c r="F80" s="63"/>
      <c r="G80" s="63"/>
    </row>
    <row r="81" spans="1:10" ht="62.25" customHeight="1" x14ac:dyDescent="0.25">
      <c r="A81" s="40">
        <v>1</v>
      </c>
      <c r="B81" s="5" t="s">
        <v>85</v>
      </c>
      <c r="C81" s="6" t="s">
        <v>86</v>
      </c>
      <c r="D81" s="6" t="s">
        <v>87</v>
      </c>
      <c r="E81" s="6" t="s">
        <v>88</v>
      </c>
      <c r="F81" s="6" t="s">
        <v>89</v>
      </c>
      <c r="G81" s="6" t="s">
        <v>37</v>
      </c>
    </row>
    <row r="82" spans="1:10" x14ac:dyDescent="0.25">
      <c r="A82" s="48"/>
      <c r="B82" s="13"/>
      <c r="C82" s="37"/>
      <c r="D82" s="36"/>
      <c r="E82" s="36"/>
      <c r="F82" s="36"/>
      <c r="G82" s="36"/>
    </row>
    <row r="83" spans="1:10" ht="18.75" x14ac:dyDescent="0.25">
      <c r="A83" s="49" t="s">
        <v>90</v>
      </c>
      <c r="B83" s="62" t="s">
        <v>91</v>
      </c>
      <c r="C83" s="62"/>
      <c r="D83" s="62"/>
      <c r="E83" s="62"/>
      <c r="F83" s="62"/>
      <c r="G83" s="62"/>
    </row>
    <row r="84" spans="1:10" ht="94.5" x14ac:dyDescent="0.25">
      <c r="A84" s="40">
        <v>1</v>
      </c>
      <c r="B84" s="5" t="s">
        <v>92</v>
      </c>
      <c r="C84" s="6" t="s">
        <v>93</v>
      </c>
      <c r="D84" s="6" t="s">
        <v>94</v>
      </c>
      <c r="E84" s="6" t="s">
        <v>95</v>
      </c>
      <c r="F84" s="6" t="s">
        <v>50</v>
      </c>
      <c r="G84" s="6" t="s">
        <v>37</v>
      </c>
      <c r="H84" s="16" t="s">
        <v>19</v>
      </c>
      <c r="I84" s="23" t="s">
        <v>20</v>
      </c>
      <c r="J84" s="10" t="s">
        <v>38</v>
      </c>
    </row>
    <row r="85" spans="1:10" ht="15.75" x14ac:dyDescent="0.25">
      <c r="A85" s="40"/>
      <c r="B85" s="5"/>
      <c r="C85" s="6"/>
      <c r="D85" s="6"/>
      <c r="E85" s="6"/>
      <c r="F85" s="6"/>
      <c r="G85" s="6"/>
      <c r="H85" s="11" t="s">
        <v>132</v>
      </c>
      <c r="I85" s="7">
        <f>2/399 * 100</f>
        <v>0.50125313283208017</v>
      </c>
      <c r="J85" s="26">
        <f>5/969*100</f>
        <v>0.51599587203302377</v>
      </c>
    </row>
    <row r="86" spans="1:10" ht="15.75" x14ac:dyDescent="0.25">
      <c r="A86" s="40"/>
      <c r="B86" s="5"/>
      <c r="C86" s="6"/>
      <c r="D86" s="6"/>
      <c r="E86" s="6"/>
      <c r="F86" s="6"/>
      <c r="G86" s="6"/>
      <c r="H86" s="11" t="s">
        <v>133</v>
      </c>
      <c r="I86" s="7">
        <v>0</v>
      </c>
      <c r="J86" s="26">
        <v>0</v>
      </c>
    </row>
    <row r="87" spans="1:10" ht="15.75" x14ac:dyDescent="0.25">
      <c r="A87" s="40"/>
      <c r="B87" s="5"/>
      <c r="C87" s="6"/>
      <c r="D87" s="6"/>
      <c r="E87" s="6"/>
      <c r="F87" s="6"/>
      <c r="G87" s="6"/>
      <c r="H87" s="11"/>
      <c r="I87" s="8"/>
      <c r="J87" s="26"/>
    </row>
    <row r="88" spans="1:10" ht="15.75" x14ac:dyDescent="0.25">
      <c r="A88" s="40"/>
      <c r="B88" s="5"/>
      <c r="C88" s="6"/>
      <c r="D88" s="6"/>
      <c r="E88" s="6"/>
      <c r="F88" s="6"/>
      <c r="G88" s="6"/>
      <c r="H88" s="18"/>
      <c r="I88" s="7"/>
      <c r="J88" s="26"/>
    </row>
    <row r="89" spans="1:10" ht="15.75" x14ac:dyDescent="0.25">
      <c r="A89" s="40"/>
      <c r="B89" s="5"/>
      <c r="C89" s="6"/>
      <c r="D89" s="6"/>
      <c r="E89" s="6"/>
      <c r="F89" s="6"/>
      <c r="G89" s="6"/>
      <c r="H89" s="18"/>
      <c r="I89" s="7"/>
      <c r="J89" s="26"/>
    </row>
    <row r="90" spans="1:10" ht="15.75" x14ac:dyDescent="0.25">
      <c r="A90" s="40"/>
      <c r="B90" s="5"/>
      <c r="C90" s="6"/>
      <c r="D90" s="6"/>
      <c r="E90" s="6"/>
      <c r="F90" s="6"/>
      <c r="G90" s="6"/>
      <c r="H90" s="11"/>
      <c r="I90" s="8"/>
      <c r="J90" s="26"/>
    </row>
    <row r="91" spans="1:10" ht="15.75" x14ac:dyDescent="0.25">
      <c r="A91" s="40"/>
      <c r="B91" s="5"/>
      <c r="C91" s="6"/>
      <c r="D91" s="6"/>
      <c r="E91" s="6"/>
      <c r="F91" s="6"/>
      <c r="G91" s="6"/>
      <c r="H91" s="11"/>
      <c r="I91" s="9"/>
      <c r="J91" s="27"/>
    </row>
    <row r="92" spans="1:10" ht="15.75" x14ac:dyDescent="0.25">
      <c r="A92" s="40"/>
      <c r="B92" s="5"/>
      <c r="C92" s="6"/>
      <c r="D92" s="6"/>
      <c r="E92" s="6"/>
      <c r="F92" s="6"/>
      <c r="G92" s="6"/>
      <c r="H92" s="16" t="s">
        <v>21</v>
      </c>
      <c r="I92" s="28">
        <f>SUM(I85:I91)</f>
        <v>0.50125313283208017</v>
      </c>
      <c r="J92" s="28">
        <f>SUM(J85:J91)</f>
        <v>0.51599587203302377</v>
      </c>
    </row>
    <row r="93" spans="1:10" ht="62.25" customHeight="1" x14ac:dyDescent="0.25">
      <c r="A93" s="40">
        <v>2</v>
      </c>
      <c r="B93" s="5" t="s">
        <v>96</v>
      </c>
      <c r="C93" s="6" t="s">
        <v>97</v>
      </c>
      <c r="D93" s="6" t="s">
        <v>98</v>
      </c>
      <c r="E93" s="6" t="s">
        <v>16</v>
      </c>
      <c r="F93" s="6" t="s">
        <v>29</v>
      </c>
      <c r="G93" s="6" t="s">
        <v>63</v>
      </c>
      <c r="H93" s="16" t="s">
        <v>19</v>
      </c>
      <c r="I93" s="10" t="s">
        <v>30</v>
      </c>
    </row>
    <row r="94" spans="1:10" ht="15.75" x14ac:dyDescent="0.25">
      <c r="A94" s="40"/>
      <c r="B94" s="5"/>
      <c r="C94" s="6"/>
      <c r="D94" s="6"/>
      <c r="E94" s="6"/>
      <c r="F94" s="6"/>
      <c r="G94" s="6"/>
      <c r="H94" s="11" t="s">
        <v>132</v>
      </c>
      <c r="I94" s="24">
        <f>0/1466</f>
        <v>0</v>
      </c>
    </row>
    <row r="95" spans="1:10" ht="15.75" x14ac:dyDescent="0.25">
      <c r="A95" s="40"/>
      <c r="B95" s="5"/>
      <c r="C95" s="6"/>
      <c r="D95" s="6"/>
      <c r="E95" s="6"/>
      <c r="F95" s="6"/>
      <c r="G95" s="6"/>
      <c r="H95" s="11" t="s">
        <v>133</v>
      </c>
      <c r="I95" s="24">
        <f>14/614</f>
        <v>2.2801302931596091E-2</v>
      </c>
    </row>
    <row r="96" spans="1:10" ht="15.75" x14ac:dyDescent="0.25">
      <c r="A96" s="40"/>
      <c r="B96" s="5"/>
      <c r="C96" s="6"/>
      <c r="D96" s="6"/>
      <c r="E96" s="6"/>
      <c r="F96" s="6"/>
      <c r="G96" s="6"/>
      <c r="H96" s="11"/>
      <c r="I96" s="24"/>
    </row>
    <row r="97" spans="1:10" ht="15.75" x14ac:dyDescent="0.25">
      <c r="A97" s="40"/>
      <c r="B97" s="5"/>
      <c r="C97" s="6"/>
      <c r="D97" s="6"/>
      <c r="E97" s="6"/>
      <c r="F97" s="6"/>
      <c r="G97" s="6"/>
      <c r="H97" s="11"/>
      <c r="I97" s="24"/>
    </row>
    <row r="98" spans="1:10" ht="15.75" x14ac:dyDescent="0.25">
      <c r="A98" s="40"/>
      <c r="B98" s="5"/>
      <c r="C98" s="6"/>
      <c r="D98" s="6"/>
      <c r="E98" s="6"/>
      <c r="F98" s="6"/>
      <c r="G98" s="6"/>
      <c r="H98" s="11"/>
      <c r="I98" s="24"/>
    </row>
    <row r="99" spans="1:10" ht="15.75" x14ac:dyDescent="0.25">
      <c r="A99" s="40"/>
      <c r="B99" s="5"/>
      <c r="C99" s="6"/>
      <c r="D99" s="6"/>
      <c r="E99" s="6"/>
      <c r="F99" s="6"/>
      <c r="G99" s="6"/>
      <c r="H99" s="11"/>
      <c r="I99" s="24"/>
    </row>
    <row r="100" spans="1:10" ht="15.75" x14ac:dyDescent="0.25">
      <c r="A100" s="40"/>
      <c r="B100" s="5"/>
      <c r="C100" s="6"/>
      <c r="D100" s="6"/>
      <c r="E100" s="6"/>
      <c r="F100" s="6"/>
      <c r="G100" s="6"/>
      <c r="H100" s="11"/>
      <c r="I100" s="24"/>
    </row>
    <row r="101" spans="1:10" ht="15.75" x14ac:dyDescent="0.25">
      <c r="A101" s="40"/>
      <c r="B101" s="5"/>
      <c r="C101" s="6"/>
      <c r="D101" s="6"/>
      <c r="E101" s="6"/>
      <c r="F101" s="6"/>
      <c r="G101" s="6"/>
      <c r="H101" s="16" t="s">
        <v>21</v>
      </c>
      <c r="I101" s="10">
        <f>10/1524</f>
        <v>6.5616797900262466E-3</v>
      </c>
    </row>
    <row r="102" spans="1:10" ht="62.25" customHeight="1" x14ac:dyDescent="0.25">
      <c r="A102" s="40">
        <v>3</v>
      </c>
      <c r="B102" s="5" t="s">
        <v>99</v>
      </c>
      <c r="C102" s="6" t="s">
        <v>100</v>
      </c>
      <c r="D102" s="6" t="s">
        <v>101</v>
      </c>
      <c r="E102" s="6" t="s">
        <v>95</v>
      </c>
      <c r="F102" s="6" t="s">
        <v>50</v>
      </c>
      <c r="G102" s="6" t="s">
        <v>37</v>
      </c>
      <c r="H102" s="16" t="s">
        <v>19</v>
      </c>
      <c r="I102" s="23" t="s">
        <v>20</v>
      </c>
      <c r="J102" s="10" t="s">
        <v>38</v>
      </c>
    </row>
    <row r="103" spans="1:10" ht="15.75" x14ac:dyDescent="0.25">
      <c r="A103" s="40"/>
      <c r="B103" s="5"/>
      <c r="C103" s="6"/>
      <c r="D103" s="6"/>
      <c r="E103" s="6"/>
      <c r="F103" s="6"/>
      <c r="G103" s="6"/>
      <c r="H103" s="11" t="s">
        <v>132</v>
      </c>
      <c r="I103" s="24">
        <v>0</v>
      </c>
      <c r="J103" s="24">
        <v>0</v>
      </c>
    </row>
    <row r="104" spans="1:10" ht="15.75" x14ac:dyDescent="0.25">
      <c r="A104" s="40"/>
      <c r="B104" s="5"/>
      <c r="C104" s="6"/>
      <c r="D104" s="6"/>
      <c r="E104" s="6"/>
      <c r="F104" s="6"/>
      <c r="G104" s="6"/>
      <c r="H104" s="11" t="s">
        <v>133</v>
      </c>
      <c r="I104" s="24">
        <v>0</v>
      </c>
      <c r="J104" s="24">
        <v>0</v>
      </c>
    </row>
    <row r="105" spans="1:10" ht="15.75" x14ac:dyDescent="0.25">
      <c r="A105" s="40"/>
      <c r="B105" s="5"/>
      <c r="C105" s="6"/>
      <c r="D105" s="6"/>
      <c r="E105" s="6"/>
      <c r="F105" s="6"/>
      <c r="G105" s="6"/>
      <c r="H105" s="20"/>
      <c r="I105" s="24"/>
      <c r="J105" s="24"/>
    </row>
    <row r="106" spans="1:10" ht="15.75" x14ac:dyDescent="0.25">
      <c r="A106" s="40"/>
      <c r="B106" s="5"/>
      <c r="C106" s="6"/>
      <c r="D106" s="6"/>
      <c r="E106" s="6"/>
      <c r="F106" s="6"/>
      <c r="G106" s="6"/>
      <c r="H106" s="20"/>
      <c r="I106" s="24"/>
      <c r="J106" s="24"/>
    </row>
    <row r="107" spans="1:10" ht="15.75" x14ac:dyDescent="0.25">
      <c r="A107" s="40"/>
      <c r="B107" s="5"/>
      <c r="C107" s="6"/>
      <c r="D107" s="6"/>
      <c r="E107" s="6"/>
      <c r="F107" s="6"/>
      <c r="G107" s="6"/>
      <c r="H107" s="20"/>
      <c r="I107" s="24"/>
      <c r="J107" s="24"/>
    </row>
    <row r="108" spans="1:10" ht="15.75" x14ac:dyDescent="0.25">
      <c r="A108" s="40"/>
      <c r="B108" s="5"/>
      <c r="C108" s="6"/>
      <c r="D108" s="6"/>
      <c r="E108" s="6"/>
      <c r="F108" s="6"/>
      <c r="G108" s="6"/>
      <c r="H108" s="20"/>
      <c r="I108" s="24"/>
      <c r="J108" s="24"/>
    </row>
    <row r="109" spans="1:10" ht="15.75" x14ac:dyDescent="0.25">
      <c r="A109" s="40"/>
      <c r="B109" s="5"/>
      <c r="C109" s="6"/>
      <c r="D109" s="6"/>
      <c r="E109" s="6"/>
      <c r="F109" s="6"/>
      <c r="G109" s="6"/>
      <c r="H109" s="20"/>
      <c r="I109" s="24"/>
      <c r="J109" s="24"/>
    </row>
    <row r="110" spans="1:10" ht="15.75" x14ac:dyDescent="0.25">
      <c r="A110" s="40"/>
      <c r="B110" s="5"/>
      <c r="C110" s="6"/>
      <c r="D110" s="6"/>
      <c r="E110" s="6"/>
      <c r="F110" s="6"/>
      <c r="G110" s="6"/>
      <c r="H110" s="21" t="s">
        <v>21</v>
      </c>
      <c r="I110" s="25">
        <v>0</v>
      </c>
      <c r="J110" s="25">
        <v>0</v>
      </c>
    </row>
    <row r="111" spans="1:10" ht="62.25" customHeight="1" x14ac:dyDescent="0.25">
      <c r="A111" s="40">
        <v>4</v>
      </c>
      <c r="B111" s="5" t="s">
        <v>102</v>
      </c>
      <c r="C111" s="6" t="s">
        <v>103</v>
      </c>
      <c r="D111" s="6" t="s">
        <v>104</v>
      </c>
      <c r="E111" s="6" t="s">
        <v>16</v>
      </c>
      <c r="F111" s="6" t="s">
        <v>50</v>
      </c>
      <c r="G111" s="6" t="s">
        <v>37</v>
      </c>
      <c r="H111" s="16" t="s">
        <v>19</v>
      </c>
      <c r="I111" s="23" t="s">
        <v>20</v>
      </c>
      <c r="J111" s="10" t="s">
        <v>38</v>
      </c>
    </row>
    <row r="112" spans="1:10" ht="15.75" x14ac:dyDescent="0.25">
      <c r="A112" s="40"/>
      <c r="B112" s="5"/>
      <c r="C112" s="6"/>
      <c r="D112" s="6"/>
      <c r="E112" s="6"/>
      <c r="F112" s="6"/>
      <c r="G112" s="6"/>
      <c r="H112" s="11" t="s">
        <v>132</v>
      </c>
      <c r="I112" s="24">
        <f>2/402*100</f>
        <v>0.49751243781094528</v>
      </c>
      <c r="J112" s="24">
        <f>4/982*100</f>
        <v>0.40733197556008144</v>
      </c>
    </row>
    <row r="113" spans="1:10" ht="15.75" x14ac:dyDescent="0.25">
      <c r="A113" s="40"/>
      <c r="B113" s="5"/>
      <c r="C113" s="6"/>
      <c r="D113" s="6"/>
      <c r="E113" s="6"/>
      <c r="F113" s="6"/>
      <c r="G113" s="6"/>
      <c r="H113" s="11" t="s">
        <v>133</v>
      </c>
      <c r="I113" s="24">
        <f>1/154 * 100</f>
        <v>0.64935064935064934</v>
      </c>
      <c r="J113" s="24">
        <f>3/488 *100</f>
        <v>0.61475409836065575</v>
      </c>
    </row>
    <row r="114" spans="1:10" ht="15.75" x14ac:dyDescent="0.25">
      <c r="A114" s="40"/>
      <c r="B114" s="5"/>
      <c r="C114" s="6"/>
      <c r="D114" s="6"/>
      <c r="E114" s="6"/>
      <c r="F114" s="6"/>
      <c r="G114" s="6"/>
      <c r="H114" s="20"/>
      <c r="I114" s="24"/>
      <c r="J114" s="24"/>
    </row>
    <row r="115" spans="1:10" ht="15.75" x14ac:dyDescent="0.25">
      <c r="A115" s="40"/>
      <c r="B115" s="5"/>
      <c r="C115" s="6"/>
      <c r="D115" s="6"/>
      <c r="E115" s="6"/>
      <c r="F115" s="6"/>
      <c r="G115" s="6"/>
      <c r="H115" s="20"/>
      <c r="I115" s="24"/>
      <c r="J115" s="24"/>
    </row>
    <row r="116" spans="1:10" ht="15.75" x14ac:dyDescent="0.25">
      <c r="A116" s="40"/>
      <c r="B116" s="5"/>
      <c r="C116" s="6"/>
      <c r="D116" s="6"/>
      <c r="E116" s="6"/>
      <c r="F116" s="6"/>
      <c r="G116" s="6"/>
      <c r="H116" s="20"/>
      <c r="I116" s="24"/>
      <c r="J116" s="24"/>
    </row>
    <row r="117" spans="1:10" ht="15.75" x14ac:dyDescent="0.25">
      <c r="A117" s="40"/>
      <c r="B117" s="5"/>
      <c r="C117" s="6"/>
      <c r="D117" s="6"/>
      <c r="E117" s="6"/>
      <c r="F117" s="6"/>
      <c r="G117" s="6"/>
      <c r="H117" s="20"/>
      <c r="I117" s="24"/>
      <c r="J117" s="24"/>
    </row>
    <row r="118" spans="1:10" ht="15.75" x14ac:dyDescent="0.25">
      <c r="A118" s="40"/>
      <c r="B118" s="5"/>
      <c r="C118" s="6"/>
      <c r="D118" s="6"/>
      <c r="E118" s="6"/>
      <c r="F118" s="6"/>
      <c r="G118" s="6"/>
      <c r="H118" s="20"/>
      <c r="I118" s="24"/>
      <c r="J118" s="24"/>
    </row>
    <row r="119" spans="1:10" ht="15.75" x14ac:dyDescent="0.25">
      <c r="A119" s="40"/>
      <c r="B119" s="5"/>
      <c r="C119" s="6"/>
      <c r="D119" s="6"/>
      <c r="E119" s="6"/>
      <c r="F119" s="6"/>
      <c r="G119" s="6"/>
      <c r="H119" s="21" t="s">
        <v>21</v>
      </c>
      <c r="I119" s="25">
        <f>3/565*100</f>
        <v>0.53097345132743357</v>
      </c>
      <c r="J119" s="25">
        <f>7/1370*100</f>
        <v>0.51094890510948909</v>
      </c>
    </row>
    <row r="120" spans="1:10" ht="62.25" customHeight="1" x14ac:dyDescent="0.25">
      <c r="A120" s="40">
        <v>5</v>
      </c>
      <c r="B120" s="5" t="s">
        <v>105</v>
      </c>
      <c r="C120" s="6" t="s">
        <v>106</v>
      </c>
      <c r="D120" s="6" t="s">
        <v>107</v>
      </c>
      <c r="E120" s="6" t="s">
        <v>95</v>
      </c>
      <c r="F120" s="6" t="s">
        <v>29</v>
      </c>
      <c r="G120" s="6" t="s">
        <v>63</v>
      </c>
      <c r="H120" s="10" t="s">
        <v>19</v>
      </c>
      <c r="I120" s="10" t="s">
        <v>30</v>
      </c>
    </row>
    <row r="121" spans="1:10" ht="15.75" x14ac:dyDescent="0.25">
      <c r="A121" s="40"/>
      <c r="B121" s="5"/>
      <c r="C121" s="6"/>
      <c r="D121" s="6"/>
      <c r="E121" s="6"/>
      <c r="F121" s="6"/>
      <c r="G121" s="6"/>
      <c r="H121" s="11" t="s">
        <v>132</v>
      </c>
      <c r="I121" s="24">
        <v>94.6</v>
      </c>
    </row>
    <row r="122" spans="1:10" ht="15.75" x14ac:dyDescent="0.25">
      <c r="A122" s="40"/>
      <c r="B122" s="5"/>
      <c r="C122" s="6"/>
      <c r="D122" s="6"/>
      <c r="E122" s="6"/>
      <c r="F122" s="6"/>
      <c r="G122" s="6"/>
      <c r="H122" s="11"/>
      <c r="I122" s="24"/>
    </row>
    <row r="123" spans="1:10" ht="15.75" x14ac:dyDescent="0.25">
      <c r="A123" s="40"/>
      <c r="B123" s="5"/>
      <c r="C123" s="6"/>
      <c r="D123" s="6"/>
      <c r="E123" s="6"/>
      <c r="F123" s="6"/>
      <c r="G123" s="6"/>
      <c r="H123" s="20"/>
      <c r="I123" s="24"/>
    </row>
    <row r="124" spans="1:10" ht="15.75" x14ac:dyDescent="0.25">
      <c r="A124" s="40"/>
      <c r="B124" s="5"/>
      <c r="C124" s="6"/>
      <c r="D124" s="6"/>
      <c r="E124" s="6"/>
      <c r="F124" s="6"/>
      <c r="G124" s="6"/>
      <c r="H124" s="20"/>
      <c r="I124" s="24"/>
    </row>
    <row r="125" spans="1:10" ht="15.75" x14ac:dyDescent="0.25">
      <c r="A125" s="40"/>
      <c r="B125" s="5"/>
      <c r="C125" s="6"/>
      <c r="D125" s="6"/>
      <c r="E125" s="6"/>
      <c r="F125" s="6"/>
      <c r="G125" s="6"/>
      <c r="H125" s="20"/>
      <c r="I125" s="24"/>
    </row>
    <row r="126" spans="1:10" ht="15.75" x14ac:dyDescent="0.25">
      <c r="A126" s="40"/>
      <c r="B126" s="5"/>
      <c r="C126" s="6"/>
      <c r="D126" s="6"/>
      <c r="E126" s="6"/>
      <c r="F126" s="6"/>
      <c r="G126" s="6"/>
      <c r="H126" s="20"/>
      <c r="I126" s="24"/>
    </row>
    <row r="127" spans="1:10" ht="15.75" x14ac:dyDescent="0.25">
      <c r="A127" s="40"/>
      <c r="B127" s="5"/>
      <c r="C127" s="6"/>
      <c r="D127" s="6"/>
      <c r="E127" s="6"/>
      <c r="F127" s="6"/>
      <c r="G127" s="6"/>
      <c r="H127" s="20"/>
      <c r="I127" s="24"/>
    </row>
    <row r="128" spans="1:10" ht="15.75" x14ac:dyDescent="0.25">
      <c r="A128" s="40"/>
      <c r="B128" s="5"/>
      <c r="C128" s="6"/>
      <c r="D128" s="6"/>
      <c r="E128" s="6"/>
      <c r="F128" s="6"/>
      <c r="G128" s="6"/>
      <c r="H128" s="21" t="s">
        <v>21</v>
      </c>
      <c r="I128" s="24">
        <v>94.6</v>
      </c>
    </row>
    <row r="129" spans="1:9" x14ac:dyDescent="0.25">
      <c r="A129" s="48"/>
      <c r="B129" s="13"/>
      <c r="C129" s="37"/>
      <c r="D129" s="36"/>
      <c r="E129" s="36"/>
      <c r="F129" s="36"/>
      <c r="G129" s="36"/>
    </row>
    <row r="130" spans="1:9" ht="18.75" x14ac:dyDescent="0.25">
      <c r="A130" s="46" t="s">
        <v>108</v>
      </c>
      <c r="B130" s="63" t="s">
        <v>109</v>
      </c>
      <c r="C130" s="63"/>
      <c r="D130" s="63"/>
      <c r="E130" s="63"/>
      <c r="F130" s="63"/>
      <c r="G130" s="63"/>
      <c r="H130" s="23" t="s">
        <v>20</v>
      </c>
      <c r="I130" s="10" t="s">
        <v>38</v>
      </c>
    </row>
    <row r="131" spans="1:9" ht="62.25" customHeight="1" x14ac:dyDescent="0.25">
      <c r="A131" s="40">
        <v>1</v>
      </c>
      <c r="B131" s="5" t="s">
        <v>110</v>
      </c>
      <c r="C131" s="6"/>
      <c r="D131" s="64" t="s">
        <v>111</v>
      </c>
      <c r="E131" s="6" t="s">
        <v>49</v>
      </c>
      <c r="F131" s="6" t="s">
        <v>50</v>
      </c>
      <c r="G131" s="6" t="s">
        <v>37</v>
      </c>
      <c r="H131" s="58">
        <f>SUM(H132:H138)-H138</f>
        <v>7855899.0800000001</v>
      </c>
      <c r="I131" s="58">
        <f>SUM(I132:I138)-I138</f>
        <v>22727237.98</v>
      </c>
    </row>
    <row r="132" spans="1:9" ht="62.25" customHeight="1" x14ac:dyDescent="0.25">
      <c r="A132" s="40">
        <v>2</v>
      </c>
      <c r="B132" s="5" t="s">
        <v>112</v>
      </c>
      <c r="C132" s="6"/>
      <c r="D132" s="65"/>
      <c r="E132" s="6" t="s">
        <v>49</v>
      </c>
      <c r="F132" s="6" t="s">
        <v>50</v>
      </c>
      <c r="G132" s="6" t="s">
        <v>37</v>
      </c>
      <c r="H132" s="57">
        <v>4351186.04</v>
      </c>
      <c r="I132" s="57">
        <v>12741460.630000001</v>
      </c>
    </row>
    <row r="133" spans="1:9" ht="62.25" customHeight="1" x14ac:dyDescent="0.25">
      <c r="A133" s="40">
        <v>3</v>
      </c>
      <c r="B133" s="5" t="s">
        <v>113</v>
      </c>
      <c r="C133" s="6"/>
      <c r="D133" s="65"/>
      <c r="E133" s="6" t="s">
        <v>49</v>
      </c>
      <c r="F133" s="6" t="s">
        <v>50</v>
      </c>
      <c r="G133" s="6" t="s">
        <v>37</v>
      </c>
      <c r="H133" s="57">
        <v>2257720</v>
      </c>
      <c r="I133" s="57">
        <v>6971282</v>
      </c>
    </row>
    <row r="134" spans="1:9" ht="62.25" customHeight="1" x14ac:dyDescent="0.25">
      <c r="A134" s="40">
        <v>4</v>
      </c>
      <c r="B134" s="5" t="s">
        <v>114</v>
      </c>
      <c r="C134" s="6"/>
      <c r="D134" s="65"/>
      <c r="E134" s="6" t="s">
        <v>49</v>
      </c>
      <c r="F134" s="6" t="s">
        <v>50</v>
      </c>
      <c r="G134" s="6" t="s">
        <v>37</v>
      </c>
      <c r="H134" s="57">
        <v>0</v>
      </c>
      <c r="I134" s="57">
        <v>0</v>
      </c>
    </row>
    <row r="135" spans="1:9" ht="62.25" customHeight="1" x14ac:dyDescent="0.25">
      <c r="A135" s="40">
        <v>5</v>
      </c>
      <c r="B135" s="5" t="s">
        <v>115</v>
      </c>
      <c r="C135" s="6"/>
      <c r="D135" s="65"/>
      <c r="E135" s="6" t="s">
        <v>49</v>
      </c>
      <c r="F135" s="6" t="s">
        <v>50</v>
      </c>
      <c r="G135" s="6" t="s">
        <v>37</v>
      </c>
      <c r="H135" s="57">
        <v>0</v>
      </c>
      <c r="I135" s="57">
        <v>0</v>
      </c>
    </row>
    <row r="136" spans="1:9" ht="62.25" customHeight="1" x14ac:dyDescent="0.25">
      <c r="A136" s="40">
        <v>6</v>
      </c>
      <c r="B136" s="5" t="s">
        <v>116</v>
      </c>
      <c r="C136" s="6"/>
      <c r="D136" s="65"/>
      <c r="E136" s="6" t="s">
        <v>49</v>
      </c>
      <c r="F136" s="6" t="s">
        <v>50</v>
      </c>
      <c r="G136" s="6" t="s">
        <v>37</v>
      </c>
      <c r="H136" s="57">
        <v>1057242.04</v>
      </c>
      <c r="I136" s="57">
        <v>2539062.33</v>
      </c>
    </row>
    <row r="137" spans="1:9" ht="62.25" customHeight="1" x14ac:dyDescent="0.25">
      <c r="A137" s="40">
        <v>7</v>
      </c>
      <c r="B137" s="5" t="s">
        <v>117</v>
      </c>
      <c r="C137" s="6"/>
      <c r="D137" s="65"/>
      <c r="E137" s="6" t="s">
        <v>49</v>
      </c>
      <c r="F137" s="6" t="s">
        <v>50</v>
      </c>
      <c r="G137" s="6" t="s">
        <v>37</v>
      </c>
      <c r="H137" s="57">
        <v>189751</v>
      </c>
      <c r="I137" s="57">
        <v>475433.02</v>
      </c>
    </row>
    <row r="138" spans="1:9" ht="62.25" customHeight="1" x14ac:dyDescent="0.25">
      <c r="A138" s="40">
        <v>8</v>
      </c>
      <c r="B138" s="5" t="s">
        <v>118</v>
      </c>
      <c r="C138" s="6"/>
      <c r="D138" s="65"/>
      <c r="E138" s="6" t="s">
        <v>49</v>
      </c>
      <c r="F138" s="6" t="s">
        <v>50</v>
      </c>
      <c r="G138" s="6" t="s">
        <v>37</v>
      </c>
      <c r="H138" s="57">
        <v>26119.22</v>
      </c>
      <c r="I138" s="57">
        <v>150192.98000000001</v>
      </c>
    </row>
    <row r="139" spans="1:9" ht="62.25" customHeight="1" x14ac:dyDescent="0.25">
      <c r="A139" s="40">
        <v>9</v>
      </c>
      <c r="B139" s="5" t="s">
        <v>119</v>
      </c>
      <c r="C139" s="6"/>
      <c r="D139" s="65"/>
      <c r="E139" s="6" t="s">
        <v>49</v>
      </c>
      <c r="F139" s="6" t="s">
        <v>50</v>
      </c>
      <c r="G139" s="6" t="s">
        <v>37</v>
      </c>
      <c r="H139" s="58">
        <v>7929649.0300000003</v>
      </c>
      <c r="I139" s="58">
        <v>22699391.75</v>
      </c>
    </row>
    <row r="140" spans="1:9" ht="15" customHeight="1" x14ac:dyDescent="0.25">
      <c r="A140" s="40"/>
      <c r="B140" s="5"/>
      <c r="C140" s="6"/>
      <c r="D140" s="65"/>
      <c r="E140" s="6"/>
      <c r="F140" s="6"/>
      <c r="G140" s="6"/>
      <c r="H140" s="53" t="s">
        <v>30</v>
      </c>
      <c r="I140" s="51"/>
    </row>
    <row r="141" spans="1:9" ht="62.25" customHeight="1" x14ac:dyDescent="0.25">
      <c r="A141" s="40">
        <v>10</v>
      </c>
      <c r="B141" s="5" t="s">
        <v>120</v>
      </c>
      <c r="C141" s="36"/>
      <c r="D141" s="65"/>
      <c r="E141" s="6" t="s">
        <v>49</v>
      </c>
      <c r="F141" s="6" t="s">
        <v>29</v>
      </c>
      <c r="G141" s="6" t="s">
        <v>63</v>
      </c>
      <c r="H141" s="57">
        <v>27077350</v>
      </c>
      <c r="I141" s="52"/>
    </row>
    <row r="142" spans="1:9" ht="62.25" customHeight="1" x14ac:dyDescent="0.25">
      <c r="A142" s="40">
        <v>11</v>
      </c>
      <c r="B142" s="5" t="s">
        <v>121</v>
      </c>
      <c r="C142" s="38"/>
      <c r="D142" s="65"/>
      <c r="E142" s="6" t="s">
        <v>49</v>
      </c>
      <c r="F142" s="6" t="s">
        <v>29</v>
      </c>
      <c r="G142" s="6" t="s">
        <v>63</v>
      </c>
      <c r="H142" s="57">
        <v>402296.09</v>
      </c>
      <c r="I142" s="52"/>
    </row>
    <row r="143" spans="1:9" ht="62.25" customHeight="1" x14ac:dyDescent="0.25">
      <c r="A143" s="40">
        <v>12</v>
      </c>
      <c r="B143" s="5" t="s">
        <v>122</v>
      </c>
      <c r="C143" s="38"/>
      <c r="D143" s="65"/>
      <c r="E143" s="6" t="s">
        <v>49</v>
      </c>
      <c r="F143" s="6" t="s">
        <v>29</v>
      </c>
      <c r="G143" s="6" t="s">
        <v>63</v>
      </c>
      <c r="H143" s="57">
        <v>1036161.88</v>
      </c>
      <c r="I143" s="52"/>
    </row>
    <row r="144" spans="1:9" ht="62.25" customHeight="1" x14ac:dyDescent="0.25">
      <c r="A144" s="40">
        <v>13</v>
      </c>
      <c r="B144" s="5" t="s">
        <v>123</v>
      </c>
      <c r="C144" s="38"/>
      <c r="D144" s="66"/>
      <c r="E144" s="6" t="s">
        <v>49</v>
      </c>
      <c r="F144" s="6" t="s">
        <v>29</v>
      </c>
      <c r="G144" s="6" t="s">
        <v>63</v>
      </c>
      <c r="H144" s="57">
        <v>2879044.72</v>
      </c>
      <c r="I144" s="52"/>
    </row>
    <row r="145" spans="1:9" ht="78.75" x14ac:dyDescent="0.25">
      <c r="A145" s="40">
        <v>14</v>
      </c>
      <c r="B145" s="5" t="s">
        <v>124</v>
      </c>
      <c r="C145" s="6" t="s">
        <v>125</v>
      </c>
      <c r="D145" s="6" t="s">
        <v>126</v>
      </c>
      <c r="E145" s="6" t="s">
        <v>49</v>
      </c>
      <c r="F145" s="6" t="s">
        <v>29</v>
      </c>
      <c r="G145" s="6" t="s">
        <v>63</v>
      </c>
      <c r="H145" s="59" t="s">
        <v>131</v>
      </c>
      <c r="I145" s="52"/>
    </row>
    <row r="146" spans="1:9" x14ac:dyDescent="0.25">
      <c r="A146" s="50"/>
      <c r="C146" s="32"/>
    </row>
    <row r="147" spans="1:9" x14ac:dyDescent="0.25">
      <c r="A147" s="50"/>
      <c r="C147" s="32"/>
    </row>
    <row r="148" spans="1:9" x14ac:dyDescent="0.25">
      <c r="A148" s="50"/>
      <c r="C148" s="55"/>
      <c r="D148" s="56" t="s">
        <v>127</v>
      </c>
      <c r="E148" s="56"/>
    </row>
    <row r="149" spans="1:9" x14ac:dyDescent="0.25">
      <c r="A149" s="50"/>
      <c r="C149" s="55"/>
      <c r="D149" s="56" t="s">
        <v>130</v>
      </c>
      <c r="E149" s="56"/>
    </row>
    <row r="150" spans="1:9" x14ac:dyDescent="0.25">
      <c r="A150" s="50"/>
      <c r="C150" s="32"/>
    </row>
    <row r="151" spans="1:9" x14ac:dyDescent="0.25">
      <c r="A151" s="50"/>
      <c r="C151" s="32"/>
    </row>
    <row r="152" spans="1:9" x14ac:dyDescent="0.25">
      <c r="A152" s="50"/>
      <c r="C152" s="32"/>
    </row>
    <row r="153" spans="1:9" x14ac:dyDescent="0.25">
      <c r="A153" s="50"/>
      <c r="C153" s="32"/>
    </row>
    <row r="154" spans="1:9" x14ac:dyDescent="0.25">
      <c r="A154" s="50"/>
      <c r="C154" s="32"/>
    </row>
    <row r="155" spans="1:9" x14ac:dyDescent="0.25">
      <c r="A155" s="50"/>
      <c r="C155" s="32"/>
    </row>
    <row r="156" spans="1:9" x14ac:dyDescent="0.25">
      <c r="A156" s="50"/>
      <c r="C156" s="32"/>
    </row>
    <row r="157" spans="1:9" x14ac:dyDescent="0.25">
      <c r="A157" s="50"/>
      <c r="C157" s="32"/>
    </row>
    <row r="158" spans="1:9" x14ac:dyDescent="0.25">
      <c r="A158" s="50"/>
      <c r="C158" s="32"/>
    </row>
    <row r="159" spans="1:9" x14ac:dyDescent="0.25">
      <c r="A159" s="50"/>
      <c r="C159" s="32"/>
    </row>
    <row r="160" spans="1:9" x14ac:dyDescent="0.25">
      <c r="A160" s="50"/>
      <c r="C160" s="32"/>
    </row>
    <row r="161" spans="1:3" x14ac:dyDescent="0.25">
      <c r="A161" s="50"/>
      <c r="C161" s="32"/>
    </row>
    <row r="162" spans="1:3" x14ac:dyDescent="0.25">
      <c r="A162" s="50"/>
      <c r="C162" s="32"/>
    </row>
    <row r="163" spans="1:3" x14ac:dyDescent="0.25">
      <c r="A163" s="50"/>
      <c r="C163" s="32"/>
    </row>
    <row r="164" spans="1:3" x14ac:dyDescent="0.25">
      <c r="A164" s="50"/>
      <c r="C164" s="32"/>
    </row>
    <row r="165" spans="1:3" x14ac:dyDescent="0.25">
      <c r="A165" s="50"/>
      <c r="C165" s="32"/>
    </row>
    <row r="166" spans="1:3" x14ac:dyDescent="0.25">
      <c r="C166" s="32"/>
    </row>
    <row r="167" spans="1:3" x14ac:dyDescent="0.25">
      <c r="C167" s="32"/>
    </row>
    <row r="168" spans="1:3" x14ac:dyDescent="0.25">
      <c r="C168" s="32"/>
    </row>
    <row r="169" spans="1:3" x14ac:dyDescent="0.25">
      <c r="C169" s="32"/>
    </row>
    <row r="170" spans="1:3" x14ac:dyDescent="0.25">
      <c r="C170" s="32"/>
    </row>
    <row r="171" spans="1:3" x14ac:dyDescent="0.25">
      <c r="C171" s="32"/>
    </row>
    <row r="172" spans="1:3" x14ac:dyDescent="0.25">
      <c r="C172" s="32"/>
    </row>
    <row r="173" spans="1:3" x14ac:dyDescent="0.25">
      <c r="C173" s="32"/>
    </row>
    <row r="174" spans="1:3" x14ac:dyDescent="0.25">
      <c r="C174" s="32"/>
    </row>
    <row r="175" spans="1:3" x14ac:dyDescent="0.25">
      <c r="C175" s="32"/>
    </row>
    <row r="176" spans="1:3" x14ac:dyDescent="0.25">
      <c r="C176" s="32"/>
    </row>
    <row r="177" spans="3:3" x14ac:dyDescent="0.25">
      <c r="C177" s="32"/>
    </row>
    <row r="178" spans="3:3" x14ac:dyDescent="0.25">
      <c r="C178" s="32"/>
    </row>
    <row r="179" spans="3:3" x14ac:dyDescent="0.25">
      <c r="C179" s="32"/>
    </row>
    <row r="180" spans="3:3" x14ac:dyDescent="0.25">
      <c r="C180" s="32"/>
    </row>
    <row r="181" spans="3:3" x14ac:dyDescent="0.25">
      <c r="C181" s="32"/>
    </row>
    <row r="182" spans="3:3" x14ac:dyDescent="0.25">
      <c r="C182" s="32"/>
    </row>
    <row r="183" spans="3:3" x14ac:dyDescent="0.25">
      <c r="C183" s="32"/>
    </row>
    <row r="184" spans="3:3" x14ac:dyDescent="0.25">
      <c r="C184" s="32"/>
    </row>
    <row r="185" spans="3:3" x14ac:dyDescent="0.25">
      <c r="C185" s="32"/>
    </row>
    <row r="186" spans="3:3" x14ac:dyDescent="0.25">
      <c r="C186" s="32"/>
    </row>
    <row r="187" spans="3:3" x14ac:dyDescent="0.25">
      <c r="C187" s="32"/>
    </row>
    <row r="188" spans="3:3" x14ac:dyDescent="0.25">
      <c r="C188" s="32"/>
    </row>
    <row r="189" spans="3:3" x14ac:dyDescent="0.25">
      <c r="C189" s="32"/>
    </row>
    <row r="190" spans="3:3" x14ac:dyDescent="0.25">
      <c r="C190" s="32"/>
    </row>
    <row r="191" spans="3:3" x14ac:dyDescent="0.25">
      <c r="C191" s="32"/>
    </row>
    <row r="192" spans="3:3" x14ac:dyDescent="0.25">
      <c r="C192" s="32"/>
    </row>
    <row r="193" spans="3:3" x14ac:dyDescent="0.25">
      <c r="C193" s="32"/>
    </row>
    <row r="194" spans="3:3" x14ac:dyDescent="0.25">
      <c r="C194" s="32"/>
    </row>
    <row r="195" spans="3:3" x14ac:dyDescent="0.25">
      <c r="C195" s="32"/>
    </row>
    <row r="196" spans="3:3" x14ac:dyDescent="0.25">
      <c r="C196" s="32"/>
    </row>
    <row r="197" spans="3:3" x14ac:dyDescent="0.25">
      <c r="C197" s="32"/>
    </row>
    <row r="198" spans="3:3" x14ac:dyDescent="0.25">
      <c r="C198" s="32"/>
    </row>
    <row r="199" spans="3:3" x14ac:dyDescent="0.25">
      <c r="C199" s="32"/>
    </row>
    <row r="200" spans="3:3" x14ac:dyDescent="0.25">
      <c r="C200" s="32"/>
    </row>
    <row r="201" spans="3:3" x14ac:dyDescent="0.25">
      <c r="C201" s="32"/>
    </row>
    <row r="202" spans="3:3" x14ac:dyDescent="0.25">
      <c r="C202" s="32"/>
    </row>
    <row r="203" spans="3:3" x14ac:dyDescent="0.25">
      <c r="C203" s="32"/>
    </row>
    <row r="204" spans="3:3" x14ac:dyDescent="0.25">
      <c r="C204" s="32"/>
    </row>
    <row r="205" spans="3:3" x14ac:dyDescent="0.25">
      <c r="C205" s="32"/>
    </row>
    <row r="206" spans="3:3" x14ac:dyDescent="0.25">
      <c r="C206" s="32"/>
    </row>
    <row r="207" spans="3:3" x14ac:dyDescent="0.25">
      <c r="C207" s="32"/>
    </row>
    <row r="208" spans="3:3" x14ac:dyDescent="0.25">
      <c r="C208" s="32"/>
    </row>
    <row r="209" spans="3:3" x14ac:dyDescent="0.25">
      <c r="C209" s="32"/>
    </row>
    <row r="210" spans="3:3" x14ac:dyDescent="0.25">
      <c r="C210" s="32"/>
    </row>
    <row r="211" spans="3:3" x14ac:dyDescent="0.25">
      <c r="C211" s="32"/>
    </row>
    <row r="212" spans="3:3" x14ac:dyDescent="0.25">
      <c r="C212" s="32"/>
    </row>
    <row r="213" spans="3:3" x14ac:dyDescent="0.25">
      <c r="C213" s="32"/>
    </row>
    <row r="214" spans="3:3" x14ac:dyDescent="0.25">
      <c r="C214" s="32"/>
    </row>
    <row r="215" spans="3:3" x14ac:dyDescent="0.25">
      <c r="C215" s="32"/>
    </row>
    <row r="216" spans="3:3" x14ac:dyDescent="0.25">
      <c r="C216" s="32"/>
    </row>
    <row r="217" spans="3:3" x14ac:dyDescent="0.25">
      <c r="C217" s="32"/>
    </row>
    <row r="218" spans="3:3" x14ac:dyDescent="0.25">
      <c r="C218" s="32"/>
    </row>
    <row r="219" spans="3:3" x14ac:dyDescent="0.25">
      <c r="C219" s="32"/>
    </row>
    <row r="220" spans="3:3" x14ac:dyDescent="0.25">
      <c r="C220" s="32"/>
    </row>
    <row r="221" spans="3:3" x14ac:dyDescent="0.25">
      <c r="C221" s="32"/>
    </row>
    <row r="222" spans="3:3" x14ac:dyDescent="0.25">
      <c r="C222" s="32"/>
    </row>
    <row r="223" spans="3:3" x14ac:dyDescent="0.25">
      <c r="C223" s="32"/>
    </row>
    <row r="224" spans="3:3" x14ac:dyDescent="0.25">
      <c r="C224" s="32"/>
    </row>
    <row r="225" spans="3:3" x14ac:dyDescent="0.25">
      <c r="C225" s="32"/>
    </row>
    <row r="226" spans="3:3" x14ac:dyDescent="0.25">
      <c r="C226" s="32"/>
    </row>
    <row r="227" spans="3:3" x14ac:dyDescent="0.25">
      <c r="C227" s="32"/>
    </row>
    <row r="228" spans="3:3" x14ac:dyDescent="0.25">
      <c r="C228" s="32"/>
    </row>
    <row r="229" spans="3:3" x14ac:dyDescent="0.25">
      <c r="C229" s="32"/>
    </row>
    <row r="230" spans="3:3" x14ac:dyDescent="0.25">
      <c r="C230" s="32"/>
    </row>
    <row r="231" spans="3:3" x14ac:dyDescent="0.25">
      <c r="C231" s="32"/>
    </row>
    <row r="232" spans="3:3" x14ac:dyDescent="0.25">
      <c r="C232" s="32"/>
    </row>
    <row r="233" spans="3:3" x14ac:dyDescent="0.25">
      <c r="C233" s="32"/>
    </row>
    <row r="234" spans="3:3" x14ac:dyDescent="0.25">
      <c r="C234" s="32"/>
    </row>
    <row r="235" spans="3:3" x14ac:dyDescent="0.25">
      <c r="C235" s="32"/>
    </row>
    <row r="236" spans="3:3" x14ac:dyDescent="0.25">
      <c r="C236" s="32"/>
    </row>
    <row r="237" spans="3:3" x14ac:dyDescent="0.25">
      <c r="C237" s="32"/>
    </row>
    <row r="238" spans="3:3" x14ac:dyDescent="0.25">
      <c r="C238" s="32"/>
    </row>
    <row r="239" spans="3:3" x14ac:dyDescent="0.25">
      <c r="C239" s="32"/>
    </row>
    <row r="240" spans="3:3" x14ac:dyDescent="0.25">
      <c r="C240" s="32"/>
    </row>
    <row r="241" spans="3:3" x14ac:dyDescent="0.25">
      <c r="C241" s="32"/>
    </row>
    <row r="242" spans="3:3" x14ac:dyDescent="0.25">
      <c r="C242" s="32"/>
    </row>
    <row r="243" spans="3:3" x14ac:dyDescent="0.25">
      <c r="C243" s="32"/>
    </row>
    <row r="244" spans="3:3" x14ac:dyDescent="0.25">
      <c r="C244" s="32"/>
    </row>
    <row r="245" spans="3:3" x14ac:dyDescent="0.25">
      <c r="C245" s="32"/>
    </row>
    <row r="246" spans="3:3" x14ac:dyDescent="0.25">
      <c r="C246" s="32"/>
    </row>
    <row r="247" spans="3:3" x14ac:dyDescent="0.25">
      <c r="C247" s="32"/>
    </row>
    <row r="248" spans="3:3" x14ac:dyDescent="0.25">
      <c r="C248" s="32"/>
    </row>
    <row r="249" spans="3:3" x14ac:dyDescent="0.25">
      <c r="C249" s="32"/>
    </row>
    <row r="250" spans="3:3" x14ac:dyDescent="0.25">
      <c r="C250" s="32"/>
    </row>
    <row r="251" spans="3:3" x14ac:dyDescent="0.25">
      <c r="C251" s="32"/>
    </row>
    <row r="252" spans="3:3" x14ac:dyDescent="0.25">
      <c r="C252" s="32"/>
    </row>
    <row r="253" spans="3:3" x14ac:dyDescent="0.25">
      <c r="C253" s="32"/>
    </row>
    <row r="254" spans="3:3" x14ac:dyDescent="0.25">
      <c r="C254" s="32"/>
    </row>
    <row r="255" spans="3:3" x14ac:dyDescent="0.25">
      <c r="C255" s="32"/>
    </row>
    <row r="256" spans="3:3" x14ac:dyDescent="0.25">
      <c r="C256" s="32"/>
    </row>
    <row r="257" spans="3:3" x14ac:dyDescent="0.25">
      <c r="C257" s="32"/>
    </row>
    <row r="258" spans="3:3" x14ac:dyDescent="0.25">
      <c r="C258" s="32"/>
    </row>
    <row r="259" spans="3:3" x14ac:dyDescent="0.25">
      <c r="C259" s="32"/>
    </row>
    <row r="260" spans="3:3" x14ac:dyDescent="0.25">
      <c r="C260" s="32"/>
    </row>
    <row r="261" spans="3:3" x14ac:dyDescent="0.25">
      <c r="C261" s="32"/>
    </row>
    <row r="262" spans="3:3" x14ac:dyDescent="0.25">
      <c r="C262" s="32"/>
    </row>
    <row r="263" spans="3:3" x14ac:dyDescent="0.25">
      <c r="C263" s="32"/>
    </row>
    <row r="264" spans="3:3" x14ac:dyDescent="0.25">
      <c r="C264" s="32"/>
    </row>
    <row r="265" spans="3:3" x14ac:dyDescent="0.25">
      <c r="C265" s="32"/>
    </row>
    <row r="266" spans="3:3" x14ac:dyDescent="0.25">
      <c r="C266" s="32"/>
    </row>
    <row r="267" spans="3:3" x14ac:dyDescent="0.25">
      <c r="C267" s="32"/>
    </row>
    <row r="268" spans="3:3" x14ac:dyDescent="0.25">
      <c r="C268" s="32"/>
    </row>
    <row r="269" spans="3:3" x14ac:dyDescent="0.25">
      <c r="C269" s="32"/>
    </row>
    <row r="270" spans="3:3" x14ac:dyDescent="0.25">
      <c r="C270" s="32"/>
    </row>
  </sheetData>
  <sheetProtection sheet="1" objects="1" scenarios="1"/>
  <mergeCells count="11">
    <mergeCell ref="A1:D1"/>
    <mergeCell ref="A2:D2"/>
    <mergeCell ref="B83:G83"/>
    <mergeCell ref="B130:G130"/>
    <mergeCell ref="D131:D144"/>
    <mergeCell ref="A4:J4"/>
    <mergeCell ref="B7:G7"/>
    <mergeCell ref="B8:C8"/>
    <mergeCell ref="B10:G10"/>
    <mergeCell ref="B34:G34"/>
    <mergeCell ref="B80:G80"/>
  </mergeCells>
  <hyperlinks>
    <hyperlink ref="C145" r:id="rId1" tooltip="Excedent bugetar — pagină inexistentă" display="https://ro.wikipedia.org/w/index.php?title=Excedent_bugetar&amp;action=edit&amp;redlink=1" xr:uid="{00000000-0004-0000-0000-000000000000}"/>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Trim III 25+An 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 Spital</cp:lastModifiedBy>
  <dcterms:created xsi:type="dcterms:W3CDTF">2025-10-24T06:15:12Z</dcterms:created>
  <dcterms:modified xsi:type="dcterms:W3CDTF">2025-10-31T13:12:10Z</dcterms:modified>
</cp:coreProperties>
</file>